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akila_maharaj_kzntransport_gov_za/Documents/Desktop/"/>
    </mc:Choice>
  </mc:AlternateContent>
  <xr:revisionPtr revIDLastSave="0" documentId="13_ncr:1_{C54BEF99-D84A-4216-ACFA-A4F2369E5097}" xr6:coauthVersionLast="47" xr6:coauthVersionMax="47" xr10:uidLastSave="{00000000-0000-0000-0000-000000000000}"/>
  <bookViews>
    <workbookView xWindow="-110" yWindow="-110" windowWidth="19420" windowHeight="10300" tabRatio="902" xr2:uid="{9519CB74-AB42-469A-B0B8-988C98218FEA}"/>
  </bookViews>
  <sheets>
    <sheet name="BOQ" sheetId="2" r:id="rId1"/>
    <sheet name="Road Assessment" sheetId="3" state="hidden" r:id="rId2"/>
    <sheet name="Part E" sheetId="7" r:id="rId3"/>
    <sheet name="Part F" sheetId="8" r:id="rId4"/>
    <sheet name="Part G (Not to be priced)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ackfill" localSheetId="2">#REF!</definedName>
    <definedName name="_Backfill" localSheetId="3">#REF!</definedName>
    <definedName name="_Backfill" localSheetId="4">#REF!</definedName>
    <definedName name="_Backfill">#REF!</definedName>
    <definedName name="_Benching" localSheetId="4">#REF!</definedName>
    <definedName name="_Benching">#REF!</definedName>
    <definedName name="_Brickwork" localSheetId="4">#REF!</definedName>
    <definedName name="_Brickwork">#REF!</definedName>
    <definedName name="_Clearing" localSheetId="4">#REF!</definedName>
    <definedName name="_Clearing">#REF!</definedName>
    <definedName name="_Client1" localSheetId="4">#REF!</definedName>
    <definedName name="_Client1">#REF!</definedName>
    <definedName name="_Client2" localSheetId="4">#REF!</definedName>
    <definedName name="_Client2">#REF!</definedName>
    <definedName name="_ContractNo" localSheetId="4">#REF!</definedName>
    <definedName name="_ContractNo">#REF!</definedName>
    <definedName name="_ContractPeriod" localSheetId="4">#REF!</definedName>
    <definedName name="_ContractPeriod">#REF!</definedName>
    <definedName name="_Description" localSheetId="4">#REF!</definedName>
    <definedName name="_Description">#REF!</definedName>
    <definedName name="_Excavation" localSheetId="4">#REF!</definedName>
    <definedName name="_Excavation">#REF!</definedName>
    <definedName name="_Expansion" localSheetId="4">#REF!</definedName>
    <definedName name="_Expansion">#REF!</definedName>
    <definedName name="_xlnm._FilterDatabase" localSheetId="0" hidden="1">BOQ!$A$1:$AE$512</definedName>
    <definedName name="_xlnm._FilterDatabase" localSheetId="1" hidden="1">'Road Assessment'!$A$9:$AM$123</definedName>
    <definedName name="_Formwork" localSheetId="4">#REF!</definedName>
    <definedName name="_Formwork">#REF!</definedName>
    <definedName name="_Gabion" localSheetId="4">#REF!</definedName>
    <definedName name="_Gabion">#REF!</definedName>
    <definedName name="_Geofabric" localSheetId="4">#REF!</definedName>
    <definedName name="_Geofabric">#REF!</definedName>
    <definedName name="_GPost" localSheetId="4">#REF!</definedName>
    <definedName name="_GPost">#REF!</definedName>
    <definedName name="_GRail" localSheetId="4">#REF!</definedName>
    <definedName name="_GRail">#REF!</definedName>
    <definedName name="_Haul" localSheetId="4">#REF!</definedName>
    <definedName name="_Haul">#REF!</definedName>
    <definedName name="_HaulPerMetre" localSheetId="4">#REF!</definedName>
    <definedName name="_HaulPerMetre">#REF!</definedName>
    <definedName name="_KandC" localSheetId="4">#REF!</definedName>
    <definedName name="_KandC">#REF!</definedName>
    <definedName name="_Kerb" localSheetId="4">#REF!</definedName>
    <definedName name="_Kerb">#REF!</definedName>
    <definedName name="_LabourDaily" localSheetId="4">#REF!</definedName>
    <definedName name="_LabourDaily">#REF!</definedName>
    <definedName name="_LabourHours" localSheetId="4">#REF!</definedName>
    <definedName name="_LabourHours">#REF!</definedName>
    <definedName name="_LabourRate" localSheetId="4">#REF!</definedName>
    <definedName name="_LabourRate">#REF!</definedName>
    <definedName name="_Markup" localSheetId="4">#REF!</definedName>
    <definedName name="_Markup">#REF!</definedName>
    <definedName name="_Mesh" localSheetId="4">#REF!</definedName>
    <definedName name="_Mesh">#REF!</definedName>
    <definedName name="_Mix" localSheetId="4">#REF!</definedName>
    <definedName name="_Mix">#REF!</definedName>
    <definedName name="_Place" localSheetId="4">#REF!</definedName>
    <definedName name="_Place">#REF!</definedName>
    <definedName name="_Plaster" localSheetId="4">#REF!</definedName>
    <definedName name="_Plaster">#REF!</definedName>
    <definedName name="_RoadLength" localSheetId="4">#REF!</definedName>
    <definedName name="_RoadLength">#REF!</definedName>
    <definedName name="_Roadmarkings" localSheetId="4">#REF!</definedName>
    <definedName name="_Roadmarkings">#REF!</definedName>
    <definedName name="_RoadstudSpc" localSheetId="4">#REF!</definedName>
    <definedName name="_RoadstudSpc">#REF!</definedName>
    <definedName name="_Sheeting" localSheetId="4">#REF!</definedName>
    <definedName name="_Sheeting">#REF!</definedName>
    <definedName name="_Sign" localSheetId="4">#REF!</definedName>
    <definedName name="_Sign">#REF!</definedName>
    <definedName name="_Spread" localSheetId="4">#REF!</definedName>
    <definedName name="_Spread">#REF!</definedName>
    <definedName name="_Stamp" localSheetId="4">#REF!</definedName>
    <definedName name="_Stamp">#REF!</definedName>
    <definedName name="_Subsoil" localSheetId="4">#REF!</definedName>
    <definedName name="_Subsoil">#REF!</definedName>
    <definedName name="_Summary" localSheetId="4">#REF!</definedName>
    <definedName name="_Summary">#REF!</definedName>
    <definedName name="_Wacker" localSheetId="4">#REF!</definedName>
    <definedName name="_Wacker">#REF!</definedName>
    <definedName name="Activities">'[1]Project Schedule  Set Up'!$A$206:$A$286</definedName>
    <definedName name="B1a1">#REF!</definedName>
    <definedName name="C7.3" localSheetId="4">#REF!</definedName>
    <definedName name="C7.3">#REF!</definedName>
    <definedName name="Client1" localSheetId="4">#REF!</definedName>
    <definedName name="Client1">#REF!</definedName>
    <definedName name="Client2" localSheetId="4">#REF!</definedName>
    <definedName name="Client2">#REF!</definedName>
    <definedName name="ContractDescription" localSheetId="4">#REF!</definedName>
    <definedName name="ContractDescription">#REF!</definedName>
    <definedName name="ContractNo" localSheetId="4">#REF!</definedName>
    <definedName name="ContractNo">#REF!</definedName>
    <definedName name="DELETE">[2]Home!$E$44</definedName>
    <definedName name="EPWP_class1">'[3]Project Schedule  Set Up'!$B$330:$H$411</definedName>
    <definedName name="EstimatingRateMakeUp" localSheetId="4">#REF!</definedName>
    <definedName name="EstimatingRateMakeUp" localSheetId="1">#REF!</definedName>
    <definedName name="EstimatingRateMakeUp">#REF!</definedName>
    <definedName name="fish" localSheetId="4">#REF!</definedName>
    <definedName name="fish" localSheetId="1">#REF!</definedName>
    <definedName name="fish">#REF!</definedName>
    <definedName name="Items_01" localSheetId="4">#REF!</definedName>
    <definedName name="Items_01" localSheetId="1">'[4]Estimate - P197-3'!#REF!</definedName>
    <definedName name="Items_01">#REF!</definedName>
    <definedName name="lori" localSheetId="4">#REF!</definedName>
    <definedName name="lori">#REF!</definedName>
    <definedName name="lorin" localSheetId="4">#REF!</definedName>
    <definedName name="lorin">#REF!</definedName>
    <definedName name="lorinda" localSheetId="4">#REF!</definedName>
    <definedName name="lorinda">#REF!</definedName>
    <definedName name="ntha" localSheetId="4">#REF!</definedName>
    <definedName name="ntha">#REF!</definedName>
    <definedName name="nthab" localSheetId="4">#REF!</definedName>
    <definedName name="nthab">#REF!</definedName>
    <definedName name="nthabi" localSheetId="4">#REF!</definedName>
    <definedName name="nthabi">#REF!</definedName>
    <definedName name="nthabz" localSheetId="4">#REF!</definedName>
    <definedName name="nthabz">#REF!</definedName>
    <definedName name="Objective">'[5]Project Schedule  Set Up'!$A$336:$A$387</definedName>
    <definedName name="Page_A" localSheetId="4">#REF!</definedName>
    <definedName name="Page_A">#REF!</definedName>
    <definedName name="Page_D" localSheetId="4">#REF!</definedName>
    <definedName name="Page_D">#REF!</definedName>
    <definedName name="Page_F" localSheetId="4">#REF!</definedName>
    <definedName name="Page_F">#REF!</definedName>
    <definedName name="Page_G" localSheetId="4">#REF!</definedName>
    <definedName name="Page_G">#REF!</definedName>
    <definedName name="_xlnm.Print_Area" localSheetId="0">BOQ!$A$1:$G$514</definedName>
    <definedName name="_xlnm.Print_Area" localSheetId="2">'Part E'!$A$2:$G$57</definedName>
    <definedName name="_xlnm.Print_Area" localSheetId="3">'Part F'!$A$2:$G$60</definedName>
    <definedName name="_xlnm.Print_Area" localSheetId="4">'Part G (Not to be priced)'!$A$1:$G$30</definedName>
    <definedName name="_xlnm.Print_Area" localSheetId="1">'Road Assessment'!$A$1:$AD$141</definedName>
    <definedName name="_xlnm.Print_Titles" localSheetId="0">BOQ!$1:$6</definedName>
    <definedName name="solver_adj" localSheetId="0" hidden="1">BOQ!$F$36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BOQ!#REF!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tbl_Units">[6]Tables!$B$4:$B$32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1" i="2" l="1"/>
  <c r="G510" i="2"/>
  <c r="G509" i="2"/>
  <c r="G508" i="2"/>
  <c r="G507" i="2"/>
  <c r="G506" i="2"/>
  <c r="G503" i="2"/>
  <c r="G501" i="2"/>
  <c r="G491" i="2"/>
  <c r="G489" i="2"/>
  <c r="G487" i="2"/>
  <c r="G481" i="2"/>
  <c r="G468" i="2"/>
  <c r="G461" i="2"/>
  <c r="G449" i="2"/>
  <c r="G429" i="2"/>
  <c r="G370" i="2"/>
  <c r="G359" i="2"/>
  <c r="G354" i="2"/>
  <c r="G350" i="2"/>
  <c r="G345" i="2"/>
  <c r="G306" i="2"/>
  <c r="G298" i="2"/>
  <c r="G296" i="2"/>
  <c r="G290" i="2"/>
  <c r="G300" i="2"/>
  <c r="G283" i="2"/>
  <c r="G273" i="2"/>
  <c r="G259" i="2"/>
  <c r="G250" i="2"/>
  <c r="G237" i="2"/>
  <c r="G220" i="2"/>
  <c r="G212" i="2"/>
  <c r="G168" i="2"/>
  <c r="G130" i="2"/>
  <c r="G124" i="2"/>
  <c r="G113" i="2"/>
  <c r="G32" i="8"/>
  <c r="G43" i="2" l="1"/>
  <c r="G267" i="2"/>
  <c r="G339" i="2"/>
  <c r="G343" i="2"/>
  <c r="G335" i="2"/>
  <c r="G331" i="2"/>
  <c r="G327" i="2"/>
  <c r="G313" i="2"/>
  <c r="G317" i="2"/>
  <c r="G321" i="2"/>
  <c r="G323" i="2"/>
  <c r="G311" i="2"/>
  <c r="E41" i="7"/>
  <c r="A2" i="8" l="1"/>
  <c r="G12" i="2" l="1"/>
  <c r="A2" i="7"/>
  <c r="G27" i="13"/>
  <c r="G24" i="13"/>
  <c r="G23" i="13"/>
  <c r="G22" i="13"/>
  <c r="G19" i="13"/>
  <c r="G18" i="13"/>
  <c r="G17" i="13"/>
  <c r="G14" i="13"/>
  <c r="G13" i="13"/>
  <c r="G10" i="13"/>
  <c r="G9" i="13"/>
  <c r="G37" i="2" l="1"/>
  <c r="G161" i="2" l="1"/>
  <c r="G159" i="2"/>
  <c r="G157" i="2"/>
  <c r="G129" i="2" l="1"/>
  <c r="G36" i="2"/>
  <c r="G108" i="2" l="1"/>
  <c r="G109" i="2"/>
  <c r="G111" i="2"/>
  <c r="G107" i="2"/>
  <c r="G10" i="8" l="1"/>
  <c r="G12" i="8"/>
  <c r="G14" i="8"/>
  <c r="G16" i="8"/>
  <c r="G18" i="8"/>
  <c r="G20" i="8"/>
  <c r="G279" i="2" l="1"/>
  <c r="G443" i="2" l="1"/>
  <c r="G280" i="2" l="1"/>
  <c r="G281" i="2"/>
  <c r="G440" i="2"/>
  <c r="G402" i="2" l="1"/>
  <c r="G99" i="2" l="1"/>
  <c r="G94" i="2"/>
  <c r="G89" i="2"/>
  <c r="G84" i="2"/>
  <c r="G79" i="2"/>
  <c r="G74" i="2"/>
  <c r="G72" i="2"/>
  <c r="G22" i="2"/>
  <c r="G58" i="8"/>
  <c r="G56" i="8"/>
  <c r="G52" i="8"/>
  <c r="G50" i="8"/>
  <c r="G46" i="8"/>
  <c r="G44" i="8"/>
  <c r="G38" i="8"/>
  <c r="G53" i="7"/>
  <c r="G51" i="7"/>
  <c r="G47" i="7"/>
  <c r="G45" i="7"/>
  <c r="G39" i="7"/>
  <c r="G37" i="7"/>
  <c r="G31" i="7"/>
  <c r="G25" i="7"/>
  <c r="G19" i="7"/>
  <c r="G13" i="7"/>
  <c r="G8" i="7"/>
  <c r="E40" i="8" l="1"/>
  <c r="G40" i="8" s="1"/>
  <c r="E33" i="7"/>
  <c r="G33" i="7" s="1"/>
  <c r="E15" i="7"/>
  <c r="G15" i="7" s="1"/>
  <c r="E27" i="7"/>
  <c r="G27" i="7" s="1"/>
  <c r="E21" i="7"/>
  <c r="G21" i="7" s="1"/>
  <c r="G90" i="2"/>
  <c r="G75" i="2"/>
  <c r="G85" i="2"/>
  <c r="G95" i="2"/>
  <c r="G100" i="2"/>
  <c r="G80" i="2"/>
  <c r="G41" i="7"/>
  <c r="G73" i="2"/>
  <c r="G55" i="7" l="1"/>
  <c r="G497" i="2" l="1"/>
  <c r="G457" i="2" l="1"/>
  <c r="G243" i="2" l="1"/>
  <c r="G411" i="2" l="1"/>
  <c r="G427" i="2"/>
  <c r="G52" i="2"/>
  <c r="G397" i="2"/>
  <c r="G55" i="2" l="1"/>
  <c r="G477" i="2" l="1"/>
  <c r="G439" i="2" l="1"/>
  <c r="G459" i="2" l="1"/>
  <c r="G458" i="2"/>
  <c r="G129" i="3" l="1"/>
  <c r="S131" i="3" l="1"/>
  <c r="S130" i="3"/>
  <c r="S129" i="3"/>
  <c r="O131" i="3"/>
  <c r="O130" i="3"/>
  <c r="O129" i="3"/>
  <c r="K131" i="3"/>
  <c r="K130" i="3"/>
  <c r="K129" i="3"/>
  <c r="G131" i="3"/>
  <c r="G130" i="3"/>
  <c r="E129" i="3" l="1"/>
  <c r="G210" i="2"/>
  <c r="S132" i="3" l="1"/>
  <c r="O132" i="3"/>
  <c r="K132" i="3"/>
  <c r="G132" i="3"/>
  <c r="E131" i="3"/>
  <c r="E130" i="3"/>
  <c r="AD126" i="3"/>
  <c r="AD5" i="3" s="1"/>
  <c r="AB126" i="3"/>
  <c r="AA126" i="3"/>
  <c r="Z126" i="3"/>
  <c r="X126" i="3"/>
  <c r="W126" i="3"/>
  <c r="V126" i="3"/>
  <c r="V5" i="3" s="1"/>
  <c r="U126" i="3"/>
  <c r="R126" i="3"/>
  <c r="Q126" i="3"/>
  <c r="P126" i="3"/>
  <c r="N126" i="3"/>
  <c r="M126" i="3"/>
  <c r="L126" i="3"/>
  <c r="J126" i="3"/>
  <c r="I126" i="3"/>
  <c r="H126" i="3"/>
  <c r="F126" i="3"/>
  <c r="E126" i="3"/>
  <c r="D126" i="3"/>
  <c r="AD125" i="3"/>
  <c r="AB125" i="3"/>
  <c r="AA125" i="3"/>
  <c r="Z125" i="3"/>
  <c r="X125" i="3"/>
  <c r="W125" i="3"/>
  <c r="V125" i="3"/>
  <c r="U125" i="3"/>
  <c r="R125" i="3"/>
  <c r="Q125" i="3"/>
  <c r="P125" i="3"/>
  <c r="N125" i="3"/>
  <c r="M125" i="3"/>
  <c r="L125" i="3"/>
  <c r="J125" i="3"/>
  <c r="I125" i="3"/>
  <c r="H125" i="3"/>
  <c r="F125" i="3"/>
  <c r="E125" i="3"/>
  <c r="D125" i="3"/>
  <c r="AC106" i="3"/>
  <c r="Y106" i="3"/>
  <c r="S106" i="3"/>
  <c r="O106" i="3"/>
  <c r="K106" i="3"/>
  <c r="G106" i="3"/>
  <c r="AC105" i="3"/>
  <c r="Y105" i="3"/>
  <c r="S105" i="3"/>
  <c r="O105" i="3"/>
  <c r="K105" i="3"/>
  <c r="G105" i="3"/>
  <c r="AC104" i="3"/>
  <c r="Y104" i="3"/>
  <c r="S104" i="3"/>
  <c r="O104" i="3"/>
  <c r="K104" i="3"/>
  <c r="G104" i="3"/>
  <c r="AC103" i="3"/>
  <c r="Y103" i="3"/>
  <c r="S103" i="3"/>
  <c r="O103" i="3"/>
  <c r="K103" i="3"/>
  <c r="G103" i="3"/>
  <c r="AC102" i="3"/>
  <c r="Y102" i="3"/>
  <c r="S102" i="3"/>
  <c r="O102" i="3"/>
  <c r="K102" i="3"/>
  <c r="G102" i="3"/>
  <c r="AC101" i="3"/>
  <c r="Y101" i="3"/>
  <c r="S101" i="3"/>
  <c r="O101" i="3"/>
  <c r="K101" i="3"/>
  <c r="G101" i="3"/>
  <c r="AC100" i="3"/>
  <c r="Y100" i="3"/>
  <c r="S100" i="3"/>
  <c r="O100" i="3"/>
  <c r="K100" i="3"/>
  <c r="G100" i="3"/>
  <c r="AC99" i="3"/>
  <c r="Y99" i="3"/>
  <c r="S99" i="3"/>
  <c r="O99" i="3"/>
  <c r="K99" i="3"/>
  <c r="G99" i="3"/>
  <c r="AC98" i="3"/>
  <c r="Y98" i="3"/>
  <c r="S98" i="3"/>
  <c r="O98" i="3"/>
  <c r="K98" i="3"/>
  <c r="G98" i="3"/>
  <c r="AC97" i="3"/>
  <c r="Y97" i="3"/>
  <c r="S97" i="3"/>
  <c r="O97" i="3"/>
  <c r="K97" i="3"/>
  <c r="G97" i="3"/>
  <c r="AC96" i="3"/>
  <c r="Y96" i="3"/>
  <c r="S96" i="3"/>
  <c r="O96" i="3"/>
  <c r="K96" i="3"/>
  <c r="G96" i="3"/>
  <c r="AC95" i="3"/>
  <c r="Y95" i="3"/>
  <c r="S95" i="3"/>
  <c r="O95" i="3"/>
  <c r="K95" i="3"/>
  <c r="G95" i="3"/>
  <c r="AC94" i="3"/>
  <c r="Y94" i="3"/>
  <c r="S94" i="3"/>
  <c r="O94" i="3"/>
  <c r="K94" i="3"/>
  <c r="G94" i="3"/>
  <c r="AC93" i="3"/>
  <c r="Y93" i="3"/>
  <c r="S93" i="3"/>
  <c r="O93" i="3"/>
  <c r="K93" i="3"/>
  <c r="G93" i="3"/>
  <c r="AC92" i="3"/>
  <c r="Y92" i="3"/>
  <c r="S92" i="3"/>
  <c r="O92" i="3"/>
  <c r="K92" i="3"/>
  <c r="G92" i="3"/>
  <c r="AC91" i="3"/>
  <c r="Y91" i="3"/>
  <c r="S91" i="3"/>
  <c r="O91" i="3"/>
  <c r="K91" i="3"/>
  <c r="G91" i="3"/>
  <c r="AC90" i="3"/>
  <c r="Y90" i="3"/>
  <c r="S90" i="3"/>
  <c r="O90" i="3"/>
  <c r="K90" i="3"/>
  <c r="G90" i="3"/>
  <c r="AC89" i="3"/>
  <c r="Y89" i="3"/>
  <c r="S89" i="3"/>
  <c r="O89" i="3"/>
  <c r="K89" i="3"/>
  <c r="G89" i="3"/>
  <c r="AC88" i="3"/>
  <c r="Y88" i="3"/>
  <c r="S88" i="3"/>
  <c r="O88" i="3"/>
  <c r="K88" i="3"/>
  <c r="G88" i="3"/>
  <c r="AC87" i="3"/>
  <c r="Y87" i="3"/>
  <c r="S87" i="3"/>
  <c r="O87" i="3"/>
  <c r="K87" i="3"/>
  <c r="G87" i="3"/>
  <c r="AC86" i="3"/>
  <c r="Y86" i="3"/>
  <c r="S86" i="3"/>
  <c r="O86" i="3"/>
  <c r="K86" i="3"/>
  <c r="G86" i="3"/>
  <c r="AC85" i="3"/>
  <c r="Y85" i="3"/>
  <c r="S85" i="3"/>
  <c r="O85" i="3"/>
  <c r="K85" i="3"/>
  <c r="G85" i="3"/>
  <c r="AC84" i="3"/>
  <c r="Y84" i="3"/>
  <c r="S84" i="3"/>
  <c r="O84" i="3"/>
  <c r="K84" i="3"/>
  <c r="G84" i="3"/>
  <c r="AC83" i="3"/>
  <c r="Y83" i="3"/>
  <c r="S83" i="3"/>
  <c r="O83" i="3"/>
  <c r="K83" i="3"/>
  <c r="G83" i="3"/>
  <c r="AC82" i="3"/>
  <c r="Y82" i="3"/>
  <c r="S82" i="3"/>
  <c r="O82" i="3"/>
  <c r="K82" i="3"/>
  <c r="G82" i="3"/>
  <c r="AC81" i="3"/>
  <c r="Y81" i="3"/>
  <c r="S81" i="3"/>
  <c r="O81" i="3"/>
  <c r="K81" i="3"/>
  <c r="G81" i="3"/>
  <c r="AC80" i="3"/>
  <c r="Y80" i="3"/>
  <c r="S80" i="3"/>
  <c r="O80" i="3"/>
  <c r="K80" i="3"/>
  <c r="G80" i="3"/>
  <c r="AC79" i="3"/>
  <c r="Y79" i="3"/>
  <c r="S79" i="3"/>
  <c r="O79" i="3"/>
  <c r="K79" i="3"/>
  <c r="G79" i="3"/>
  <c r="AC78" i="3"/>
  <c r="Y78" i="3"/>
  <c r="S78" i="3"/>
  <c r="O78" i="3"/>
  <c r="K78" i="3"/>
  <c r="G78" i="3"/>
  <c r="AC77" i="3"/>
  <c r="Y77" i="3"/>
  <c r="S77" i="3"/>
  <c r="O77" i="3"/>
  <c r="K77" i="3"/>
  <c r="G77" i="3"/>
  <c r="AC76" i="3"/>
  <c r="Y76" i="3"/>
  <c r="S76" i="3"/>
  <c r="O76" i="3"/>
  <c r="K76" i="3"/>
  <c r="G76" i="3"/>
  <c r="AC75" i="3"/>
  <c r="Y75" i="3"/>
  <c r="S75" i="3"/>
  <c r="O75" i="3"/>
  <c r="K75" i="3"/>
  <c r="G75" i="3"/>
  <c r="AC74" i="3"/>
  <c r="Y74" i="3"/>
  <c r="S74" i="3"/>
  <c r="O74" i="3"/>
  <c r="K74" i="3"/>
  <c r="G74" i="3"/>
  <c r="AC73" i="3"/>
  <c r="Y73" i="3"/>
  <c r="S73" i="3"/>
  <c r="O73" i="3"/>
  <c r="K73" i="3"/>
  <c r="G73" i="3"/>
  <c r="AC72" i="3"/>
  <c r="Y72" i="3"/>
  <c r="S72" i="3"/>
  <c r="O72" i="3"/>
  <c r="K72" i="3"/>
  <c r="G72" i="3"/>
  <c r="AC71" i="3"/>
  <c r="Y71" i="3"/>
  <c r="S71" i="3"/>
  <c r="O71" i="3"/>
  <c r="K71" i="3"/>
  <c r="G71" i="3"/>
  <c r="AC70" i="3"/>
  <c r="Y70" i="3"/>
  <c r="S70" i="3"/>
  <c r="O70" i="3"/>
  <c r="K70" i="3"/>
  <c r="G70" i="3"/>
  <c r="AC69" i="3"/>
  <c r="Y69" i="3"/>
  <c r="S69" i="3"/>
  <c r="O69" i="3"/>
  <c r="K69" i="3"/>
  <c r="G69" i="3"/>
  <c r="AC68" i="3"/>
  <c r="Y68" i="3"/>
  <c r="S68" i="3"/>
  <c r="O68" i="3"/>
  <c r="K68" i="3"/>
  <c r="G68" i="3"/>
  <c r="AC67" i="3"/>
  <c r="Y67" i="3"/>
  <c r="S67" i="3"/>
  <c r="O67" i="3"/>
  <c r="K67" i="3"/>
  <c r="G67" i="3"/>
  <c r="AC66" i="3"/>
  <c r="Y66" i="3"/>
  <c r="S66" i="3"/>
  <c r="O66" i="3"/>
  <c r="K66" i="3"/>
  <c r="G66" i="3"/>
  <c r="AC65" i="3"/>
  <c r="Y65" i="3"/>
  <c r="S65" i="3"/>
  <c r="O65" i="3"/>
  <c r="K65" i="3"/>
  <c r="G65" i="3"/>
  <c r="AC64" i="3"/>
  <c r="Y64" i="3"/>
  <c r="S64" i="3"/>
  <c r="O64" i="3"/>
  <c r="K64" i="3"/>
  <c r="G64" i="3"/>
  <c r="AC63" i="3"/>
  <c r="Y63" i="3"/>
  <c r="S63" i="3"/>
  <c r="O63" i="3"/>
  <c r="K63" i="3"/>
  <c r="G63" i="3"/>
  <c r="AC62" i="3"/>
  <c r="Y62" i="3"/>
  <c r="S62" i="3"/>
  <c r="O62" i="3"/>
  <c r="K62" i="3"/>
  <c r="G62" i="3"/>
  <c r="AC61" i="3"/>
  <c r="Y61" i="3"/>
  <c r="S61" i="3"/>
  <c r="O61" i="3"/>
  <c r="K61" i="3"/>
  <c r="G61" i="3"/>
  <c r="AC60" i="3"/>
  <c r="Y60" i="3"/>
  <c r="S60" i="3"/>
  <c r="O60" i="3"/>
  <c r="K60" i="3"/>
  <c r="G60" i="3"/>
  <c r="AC59" i="3"/>
  <c r="Y59" i="3"/>
  <c r="S59" i="3"/>
  <c r="O59" i="3"/>
  <c r="K59" i="3"/>
  <c r="G59" i="3"/>
  <c r="AC58" i="3"/>
  <c r="Y58" i="3"/>
  <c r="S58" i="3"/>
  <c r="O58" i="3"/>
  <c r="K58" i="3"/>
  <c r="G58" i="3"/>
  <c r="AC57" i="3"/>
  <c r="Y57" i="3"/>
  <c r="S57" i="3"/>
  <c r="O57" i="3"/>
  <c r="K57" i="3"/>
  <c r="G57" i="3"/>
  <c r="AC56" i="3"/>
  <c r="Y56" i="3"/>
  <c r="S56" i="3"/>
  <c r="O56" i="3"/>
  <c r="K56" i="3"/>
  <c r="G56" i="3"/>
  <c r="AC55" i="3"/>
  <c r="Y55" i="3"/>
  <c r="S55" i="3"/>
  <c r="O55" i="3"/>
  <c r="K55" i="3"/>
  <c r="G55" i="3"/>
  <c r="AC54" i="3"/>
  <c r="Y54" i="3"/>
  <c r="S54" i="3"/>
  <c r="O54" i="3"/>
  <c r="K54" i="3"/>
  <c r="G54" i="3"/>
  <c r="AC53" i="3"/>
  <c r="Y53" i="3"/>
  <c r="S53" i="3"/>
  <c r="O53" i="3"/>
  <c r="K53" i="3"/>
  <c r="G53" i="3"/>
  <c r="AC52" i="3"/>
  <c r="Y52" i="3"/>
  <c r="S52" i="3"/>
  <c r="O52" i="3"/>
  <c r="K52" i="3"/>
  <c r="G52" i="3"/>
  <c r="AC51" i="3"/>
  <c r="Y51" i="3"/>
  <c r="S51" i="3"/>
  <c r="O51" i="3"/>
  <c r="K51" i="3"/>
  <c r="G51" i="3"/>
  <c r="AC50" i="3"/>
  <c r="Y50" i="3"/>
  <c r="S50" i="3"/>
  <c r="O50" i="3"/>
  <c r="K50" i="3"/>
  <c r="G50" i="3"/>
  <c r="AC49" i="3"/>
  <c r="Y49" i="3"/>
  <c r="S49" i="3"/>
  <c r="O49" i="3"/>
  <c r="K49" i="3"/>
  <c r="G49" i="3"/>
  <c r="AC48" i="3"/>
  <c r="Y48" i="3"/>
  <c r="S48" i="3"/>
  <c r="O48" i="3"/>
  <c r="K48" i="3"/>
  <c r="G48" i="3"/>
  <c r="AC47" i="3"/>
  <c r="Y47" i="3"/>
  <c r="S47" i="3"/>
  <c r="O47" i="3"/>
  <c r="K47" i="3"/>
  <c r="G47" i="3"/>
  <c r="AC46" i="3"/>
  <c r="Y46" i="3"/>
  <c r="S46" i="3"/>
  <c r="O46" i="3"/>
  <c r="K46" i="3"/>
  <c r="G46" i="3"/>
  <c r="AC45" i="3"/>
  <c r="Y45" i="3"/>
  <c r="S45" i="3"/>
  <c r="O45" i="3"/>
  <c r="K45" i="3"/>
  <c r="G45" i="3"/>
  <c r="AC44" i="3"/>
  <c r="Y44" i="3"/>
  <c r="S44" i="3"/>
  <c r="O44" i="3"/>
  <c r="K44" i="3"/>
  <c r="G44" i="3"/>
  <c r="AC43" i="3"/>
  <c r="Y43" i="3"/>
  <c r="S43" i="3"/>
  <c r="O43" i="3"/>
  <c r="K43" i="3"/>
  <c r="G43" i="3"/>
  <c r="AC42" i="3"/>
  <c r="Y42" i="3"/>
  <c r="S42" i="3"/>
  <c r="O42" i="3"/>
  <c r="K42" i="3"/>
  <c r="G42" i="3"/>
  <c r="AC41" i="3"/>
  <c r="Y41" i="3"/>
  <c r="S41" i="3"/>
  <c r="O41" i="3"/>
  <c r="K41" i="3"/>
  <c r="G41" i="3"/>
  <c r="AC40" i="3"/>
  <c r="Y40" i="3"/>
  <c r="S40" i="3"/>
  <c r="O40" i="3"/>
  <c r="K40" i="3"/>
  <c r="G40" i="3"/>
  <c r="AC39" i="3"/>
  <c r="Y39" i="3"/>
  <c r="S39" i="3"/>
  <c r="O39" i="3"/>
  <c r="K39" i="3"/>
  <c r="G39" i="3"/>
  <c r="AC38" i="3"/>
  <c r="Y38" i="3"/>
  <c r="S38" i="3"/>
  <c r="O38" i="3"/>
  <c r="K38" i="3"/>
  <c r="G38" i="3"/>
  <c r="AC37" i="3"/>
  <c r="Y37" i="3"/>
  <c r="S37" i="3"/>
  <c r="O37" i="3"/>
  <c r="K37" i="3"/>
  <c r="G37" i="3"/>
  <c r="AC36" i="3"/>
  <c r="Y36" i="3"/>
  <c r="S36" i="3"/>
  <c r="O36" i="3"/>
  <c r="K36" i="3"/>
  <c r="G36" i="3"/>
  <c r="AC35" i="3"/>
  <c r="Y35" i="3"/>
  <c r="S35" i="3"/>
  <c r="O35" i="3"/>
  <c r="K35" i="3"/>
  <c r="G35" i="3"/>
  <c r="AC34" i="3"/>
  <c r="Y34" i="3"/>
  <c r="S34" i="3"/>
  <c r="O34" i="3"/>
  <c r="K34" i="3"/>
  <c r="G34" i="3"/>
  <c r="AC33" i="3"/>
  <c r="Y33" i="3"/>
  <c r="S33" i="3"/>
  <c r="O33" i="3"/>
  <c r="K33" i="3"/>
  <c r="G33" i="3"/>
  <c r="AC32" i="3"/>
  <c r="Y32" i="3"/>
  <c r="S32" i="3"/>
  <c r="O32" i="3"/>
  <c r="K32" i="3"/>
  <c r="G32" i="3"/>
  <c r="AC31" i="3"/>
  <c r="Y31" i="3"/>
  <c r="S31" i="3"/>
  <c r="O31" i="3"/>
  <c r="K31" i="3"/>
  <c r="G31" i="3"/>
  <c r="AC30" i="3"/>
  <c r="Y30" i="3"/>
  <c r="S30" i="3"/>
  <c r="O30" i="3"/>
  <c r="K30" i="3"/>
  <c r="G30" i="3"/>
  <c r="AC29" i="3"/>
  <c r="Y29" i="3"/>
  <c r="S29" i="3"/>
  <c r="O29" i="3"/>
  <c r="K29" i="3"/>
  <c r="G29" i="3"/>
  <c r="AC28" i="3"/>
  <c r="Y28" i="3"/>
  <c r="S28" i="3"/>
  <c r="O28" i="3"/>
  <c r="K28" i="3"/>
  <c r="G28" i="3"/>
  <c r="AC27" i="3"/>
  <c r="Y27" i="3"/>
  <c r="S27" i="3"/>
  <c r="O27" i="3"/>
  <c r="K27" i="3"/>
  <c r="G27" i="3"/>
  <c r="AC26" i="3"/>
  <c r="Y26" i="3"/>
  <c r="S26" i="3"/>
  <c r="O26" i="3"/>
  <c r="K26" i="3"/>
  <c r="G26" i="3"/>
  <c r="AC25" i="3"/>
  <c r="Y25" i="3"/>
  <c r="S25" i="3"/>
  <c r="O25" i="3"/>
  <c r="K25" i="3"/>
  <c r="G25" i="3"/>
  <c r="AC24" i="3"/>
  <c r="Y24" i="3"/>
  <c r="S24" i="3"/>
  <c r="O24" i="3"/>
  <c r="K24" i="3"/>
  <c r="G24" i="3"/>
  <c r="AC23" i="3"/>
  <c r="Y23" i="3"/>
  <c r="S23" i="3"/>
  <c r="O23" i="3"/>
  <c r="K23" i="3"/>
  <c r="G23" i="3"/>
  <c r="AC22" i="3"/>
  <c r="Y22" i="3"/>
  <c r="S22" i="3"/>
  <c r="O22" i="3"/>
  <c r="K22" i="3"/>
  <c r="G22" i="3"/>
  <c r="AC21" i="3"/>
  <c r="Y21" i="3"/>
  <c r="S21" i="3"/>
  <c r="O21" i="3"/>
  <c r="K21" i="3"/>
  <c r="G21" i="3"/>
  <c r="AC20" i="3"/>
  <c r="Y20" i="3"/>
  <c r="S20" i="3"/>
  <c r="O20" i="3"/>
  <c r="K20" i="3"/>
  <c r="G20" i="3"/>
  <c r="AC19" i="3"/>
  <c r="Y19" i="3"/>
  <c r="S19" i="3"/>
  <c r="O19" i="3"/>
  <c r="K19" i="3"/>
  <c r="G19" i="3"/>
  <c r="AC18" i="3"/>
  <c r="Y18" i="3"/>
  <c r="S18" i="3"/>
  <c r="O18" i="3"/>
  <c r="K18" i="3"/>
  <c r="G18" i="3"/>
  <c r="AC17" i="3"/>
  <c r="Y17" i="3"/>
  <c r="S17" i="3"/>
  <c r="O17" i="3"/>
  <c r="K17" i="3"/>
  <c r="G17" i="3"/>
  <c r="AC16" i="3"/>
  <c r="Y16" i="3"/>
  <c r="S16" i="3"/>
  <c r="O16" i="3"/>
  <c r="K16" i="3"/>
  <c r="G16" i="3"/>
  <c r="AC15" i="3"/>
  <c r="Y15" i="3"/>
  <c r="S15" i="3"/>
  <c r="O15" i="3"/>
  <c r="K15" i="3"/>
  <c r="G15" i="3"/>
  <c r="AC14" i="3"/>
  <c r="Y14" i="3"/>
  <c r="S14" i="3"/>
  <c r="O14" i="3"/>
  <c r="K14" i="3"/>
  <c r="G14" i="3"/>
  <c r="AC13" i="3"/>
  <c r="Y13" i="3"/>
  <c r="S13" i="3"/>
  <c r="O13" i="3"/>
  <c r="K13" i="3"/>
  <c r="G13" i="3"/>
  <c r="AC12" i="3"/>
  <c r="Y12" i="3"/>
  <c r="S12" i="3"/>
  <c r="O12" i="3"/>
  <c r="K12" i="3"/>
  <c r="G12" i="3"/>
  <c r="AC11" i="3"/>
  <c r="Y11" i="3"/>
  <c r="S11" i="3"/>
  <c r="O11" i="3"/>
  <c r="K11" i="3"/>
  <c r="G11" i="3"/>
  <c r="AC10" i="3"/>
  <c r="Y10" i="3"/>
  <c r="S10" i="3"/>
  <c r="O10" i="3"/>
  <c r="K10" i="3"/>
  <c r="G10" i="3"/>
  <c r="U5" i="3"/>
  <c r="O5" i="3"/>
  <c r="K5" i="3"/>
  <c r="G5" i="3"/>
  <c r="S4" i="3"/>
  <c r="O4" i="3"/>
  <c r="K4" i="3"/>
  <c r="G4" i="3"/>
  <c r="S3" i="3"/>
  <c r="O3" i="3"/>
  <c r="K3" i="3"/>
  <c r="G3" i="3"/>
  <c r="H127" i="3" l="1"/>
  <c r="P127" i="3"/>
  <c r="E132" i="3"/>
  <c r="L127" i="3"/>
  <c r="D127" i="3"/>
  <c r="S126" i="3"/>
  <c r="S128" i="3" s="1"/>
  <c r="K126" i="3"/>
  <c r="K128" i="3" s="1"/>
  <c r="O126" i="3"/>
  <c r="O128" i="3" s="1"/>
  <c r="G125" i="3"/>
  <c r="O125" i="3"/>
  <c r="AC126" i="3"/>
  <c r="AC5" i="3" s="1"/>
  <c r="S125" i="3"/>
  <c r="Y126" i="3"/>
  <c r="Y125" i="3"/>
  <c r="K125" i="3"/>
  <c r="AC125" i="3"/>
  <c r="G126" i="3"/>
  <c r="G128" i="3" s="1"/>
  <c r="Y5" i="3" l="1"/>
  <c r="C127" i="3"/>
  <c r="S5" i="3"/>
  <c r="E128" i="3"/>
  <c r="G479" i="2" l="1"/>
  <c r="G476" i="2"/>
  <c r="G61" i="2" l="1"/>
  <c r="G57" i="2" l="1"/>
  <c r="G56" i="2"/>
  <c r="G175" i="2" l="1"/>
  <c r="G179" i="2"/>
  <c r="G235" i="2" l="1"/>
  <c r="G278" i="2"/>
  <c r="G194" i="2" l="1"/>
  <c r="G485" i="2" l="1"/>
  <c r="E487" i="2" s="1"/>
  <c r="G447" i="2"/>
  <c r="G435" i="2"/>
  <c r="G382" i="2"/>
  <c r="G378" i="2"/>
  <c r="G366" i="2"/>
  <c r="G365" i="2"/>
  <c r="G357" i="2"/>
  <c r="G352" i="2"/>
  <c r="G271" i="2"/>
  <c r="G256" i="2"/>
  <c r="G248" i="2"/>
  <c r="G244" i="2"/>
  <c r="G230" i="2"/>
  <c r="G228" i="2"/>
  <c r="G224" i="2"/>
  <c r="G218" i="2"/>
  <c r="G208" i="2"/>
  <c r="G204" i="2"/>
  <c r="G202" i="2"/>
  <c r="G198" i="2"/>
  <c r="G189" i="2"/>
  <c r="G185" i="2"/>
  <c r="G164" i="2"/>
  <c r="E166" i="2" s="1"/>
  <c r="G153" i="2"/>
  <c r="G149" i="2"/>
  <c r="G122" i="2"/>
  <c r="G118" i="2"/>
  <c r="G66" i="2"/>
  <c r="G67" i="2" s="1"/>
  <c r="G62" i="2"/>
  <c r="G46" i="2"/>
  <c r="G28" i="2"/>
  <c r="G24" i="2"/>
  <c r="G20" i="2"/>
  <c r="G18" i="2"/>
  <c r="G14" i="2"/>
  <c r="G166" i="2" l="1"/>
  <c r="G151" i="2" l="1"/>
  <c r="G143" i="2" l="1"/>
  <c r="G53" i="2" l="1"/>
  <c r="G51" i="2"/>
  <c r="G50" i="2"/>
  <c r="G45" i="2"/>
  <c r="G44" i="2"/>
  <c r="G102" i="2" s="1"/>
  <c r="G405" i="2" l="1"/>
  <c r="G388" i="2"/>
  <c r="G377" i="2" l="1"/>
  <c r="G138" i="2"/>
  <c r="G140" i="2"/>
  <c r="G396" i="2"/>
  <c r="G418" i="2"/>
  <c r="G389" i="2"/>
  <c r="G419" i="2"/>
  <c r="G390" i="2"/>
  <c r="G401" i="2"/>
  <c r="G420" i="2"/>
  <c r="G391" i="2"/>
  <c r="G403" i="2"/>
  <c r="G413" i="2" l="1"/>
  <c r="G395" i="2"/>
  <c r="G417" i="2"/>
  <c r="G412" i="2"/>
  <c r="G128" i="2"/>
  <c r="G368" i="2" l="1"/>
  <c r="G466" i="2" l="1"/>
  <c r="A1" i="3" l="1"/>
  <c r="G28" i="8" l="1"/>
  <c r="E30" i="8" s="1"/>
  <c r="G30" i="8" s="1"/>
  <c r="G24" i="8" l="1"/>
  <c r="E26" i="8" s="1"/>
  <c r="G26" i="8" s="1"/>
  <c r="G60" i="8" s="1"/>
  <c r="G499" i="2" s="1"/>
  <c r="G30" i="13" l="1"/>
  <c r="G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Thulani Ntombela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Thulani Ntombela:</t>
        </r>
        <r>
          <rPr>
            <sz val="9"/>
            <color indexed="81"/>
            <rFont val="Tahoma"/>
            <family val="2"/>
          </rPr>
          <t xml:space="preserve">
Specify Catergory A, B or C for the purpose of idenfiying the depth of pothole.
A=Surface (30mm - 50mm deep)
B=Base (150mm deep)
C=Subbase (150mm depth) 
If pothole depth exceeds Subbase, increase the depth from 150mm to 300mm, etc.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Query11" description="Connection to the 'Query1' query in the workbook." type="5" refreshedVersion="5" background="1" saveData="1">
    <dbPr connection="provider=Microsoft.Mashup.OleDb.1;data source=$EmbeddedMashup(c5a0f37d-bc26-4782-b6fd-7db22fbddad5)$;location=Query1;extended properties=&quot;UEsDBBQAAgAIAIxc51QQSeoaqgAAAPoAAAASABwAQ29uZmlnL1BhY2thZ2UueG1sIKIYACigFAAAAAAAAAAAAAAAAAAAAAAAAAAAAIWPzQqCQBSFX0Vm750f0UquI9E2IQgi2sk06ZCOoWP6bi16pF6hoIx27c75+BbnPG53TMe68q667UxjE8KBEU9b1RyNLRLSu5M/J6nETa7OeaG9l2y7eOyOCSmdu8SUDsMAQwBNW1DBGKf7bL1Vpa5z8pXNf9k3tnO5VZpI3L3HSAGRgFAIATPGkU4YM2OnzCGEQCwiYEh/MK76yvWtltr6hyXSqSL9/JBPUEsDBBQAAgAIAIxc51Q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MXOdU8yl06KQAAAB9AQAAEwAcAEZvcm11bGFzL1NlY3Rpb24xLm0gohgAKKAUAAAAAAAAAAAAAAAAAAAAAAAAAAAAK05NLsnMz1MIhtCG1rxcvFzFGYlFqSkKgaWpRZWGCrYKOaklvFwKQBCcX1qUnAoUca1ITs3Rcy4tKkrNKwnPL8pOys/P1tDUgShTVnKtKEjMSwGa4ZyfVwJUogTUE5KYlJOqB5EBs53zc0pz8zQghuooKMHU6ihUK0HkDJXAwiCmEYJpjGCaIJimCKYZgmmOYFogmJZKtXSxRJOXKzMPZ5hYAwBQSwECLQAUAAIACACMXOdUEEnqGqoAAAD6AAAAEgAAAAAAAAAAAAAAAAAAAAAAQ29uZmlnL1BhY2thZ2UueG1sUEsBAi0AFAACAAgAjFznVA/K6aukAAAA6QAAABMAAAAAAAAAAAAAAAAA9gAAAFtDb250ZW50X1R5cGVzXS54bWxQSwECLQAUAAIACACMXOdU8yl06KQAAAB9AQAAEwAAAAAAAAAAAAAAAADnAQAARm9ybXVsYXMvU2VjdGlvbjEubVBLBQYAAAAAAwADAMIAAADYAgAAAAA=&quot;" command="SELECT * FROM [Query1]"/>
  </connection>
</connections>
</file>

<file path=xl/sharedStrings.xml><?xml version="1.0" encoding="utf-8"?>
<sst xmlns="http://schemas.openxmlformats.org/spreadsheetml/2006/main" count="883" uniqueCount="616">
  <si>
    <t>ITEM</t>
  </si>
  <si>
    <t>DESCRIPTION</t>
  </si>
  <si>
    <t>UNIT</t>
  </si>
  <si>
    <t>QTY</t>
  </si>
  <si>
    <t>RATE</t>
  </si>
  <si>
    <t>C1.2.1</t>
  </si>
  <si>
    <t>Environmental Management</t>
  </si>
  <si>
    <t>C1.2.1.1</t>
  </si>
  <si>
    <t>Monitoring of compliance with and reporting on the EMP</t>
  </si>
  <si>
    <t>month</t>
  </si>
  <si>
    <t>C1.2.1.2</t>
  </si>
  <si>
    <t>Dedicated environmental officer (if specified in the Contract Documentation)</t>
  </si>
  <si>
    <t>C1.2.2</t>
  </si>
  <si>
    <t>Programming and Reporting</t>
  </si>
  <si>
    <t>C1.2.2.1</t>
  </si>
  <si>
    <t>Submission of a Scheme 1 Programme</t>
  </si>
  <si>
    <t>lump sum</t>
  </si>
  <si>
    <t>C1.2.2.3</t>
  </si>
  <si>
    <t>Submission of a Scheme 2 Initial Programme</t>
  </si>
  <si>
    <t>C1.2.2.4</t>
  </si>
  <si>
    <t>Submission of a Scheme 2 Full Programme</t>
  </si>
  <si>
    <t>C1.2.2.5</t>
  </si>
  <si>
    <t>Reviewing and updating a Scheme 2 programme every month</t>
  </si>
  <si>
    <t>C1.2.3</t>
  </si>
  <si>
    <t>Routine road maintenance of existing public roads within the Site of the Works or other public roads outside the Site of the Works which are used as detours</t>
  </si>
  <si>
    <t>C 1.2.3.1</t>
  </si>
  <si>
    <t>Grass cutting</t>
  </si>
  <si>
    <t>provisional sum</t>
  </si>
  <si>
    <t>Sum</t>
  </si>
  <si>
    <t>Stakeholder liaison</t>
  </si>
  <si>
    <t xml:space="preserve">Safety </t>
  </si>
  <si>
    <t>Health and safety plan</t>
  </si>
  <si>
    <t>Implementation of health and safety plan</t>
  </si>
  <si>
    <t>C1.2.8</t>
  </si>
  <si>
    <t>Dayworks</t>
  </si>
  <si>
    <t>C1.2.8.1</t>
  </si>
  <si>
    <t>Personnel</t>
  </si>
  <si>
    <t>C1.2.8.2</t>
  </si>
  <si>
    <t>C1.2.8.3</t>
  </si>
  <si>
    <t>C1.2.8.4</t>
  </si>
  <si>
    <t>Materials</t>
  </si>
  <si>
    <t>C1.3.1</t>
  </si>
  <si>
    <t>The Contractor's general obligations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</si>
  <si>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</si>
  <si>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</si>
  <si>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</si>
  <si>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</si>
  <si>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</si>
  <si>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</si>
  <si>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C1.3.2</t>
  </si>
  <si>
    <t>Contract sign boards</t>
  </si>
  <si>
    <t>C1.6.1</t>
  </si>
  <si>
    <t>Clearing</t>
  </si>
  <si>
    <t>C1.6.1.1</t>
  </si>
  <si>
    <t>Clearing with machines and some hand labour where necessary</t>
  </si>
  <si>
    <t>C1.6.3</t>
  </si>
  <si>
    <t>Removal and grubbing of large trees and tree stumps:</t>
  </si>
  <si>
    <t>C1.6.3.1</t>
  </si>
  <si>
    <t>Girth equal to or exceeding 1,0m up to and including 2,0m</t>
  </si>
  <si>
    <t>C1.7.2.2</t>
  </si>
  <si>
    <t>Hauling material to spoil and off-loading it at a designated spoil or stockpile area:</t>
  </si>
  <si>
    <t>C2.3.27</t>
  </si>
  <si>
    <t xml:space="preserve">Extra over item C2.3.21 for encasing (wrapping) joints </t>
  </si>
  <si>
    <t>C2.3.27.1</t>
  </si>
  <si>
    <t>C2.3.28</t>
  </si>
  <si>
    <t xml:space="preserve">Installation of hydrants and water meters </t>
  </si>
  <si>
    <t>C2.3.28.1</t>
  </si>
  <si>
    <t>C2.3.28.2</t>
  </si>
  <si>
    <t>C2.3.29</t>
  </si>
  <si>
    <t/>
  </si>
  <si>
    <t>C11.6.1</t>
  </si>
  <si>
    <t>Road signboards with painted or coloured semi-matt background. Symbols, lettering and borders in semi- matt black or in Class I retro-reflective material, where the sign board is constructed from:</t>
  </si>
  <si>
    <t>C11.6.1.7</t>
  </si>
  <si>
    <t>C11.9.1</t>
  </si>
  <si>
    <t>Finishing the road and road reserve:</t>
  </si>
  <si>
    <t>C11.9.1.2</t>
  </si>
  <si>
    <t>Single carriageway road</t>
  </si>
  <si>
    <t>C12.6.16</t>
  </si>
  <si>
    <t>C12.6.17</t>
  </si>
  <si>
    <t>C3.1.1</t>
  </si>
  <si>
    <t>Excavation for open drains:</t>
  </si>
  <si>
    <t>C3.1.1.1</t>
  </si>
  <si>
    <t>Excavating all material situated within the following depth ranges below the surface level using conventional methods:</t>
  </si>
  <si>
    <t>C3.1.1.2</t>
  </si>
  <si>
    <t>Extra over sub-item C3.1.1.1 for excavation in hard and boulder material, irrespective of depth</t>
  </si>
  <si>
    <t>C3.1.3</t>
  </si>
  <si>
    <t>Excavation, clearing and disposal of accumulated sediment in existing lined drains and drainage systems</t>
  </si>
  <si>
    <t>C3.1.3.1</t>
  </si>
  <si>
    <t>Using conventional methods (up to 1,5m):</t>
  </si>
  <si>
    <t>C3.1.3.3</t>
  </si>
  <si>
    <t>Using labour enhanced construction methods:</t>
  </si>
  <si>
    <t>C3.1.15</t>
  </si>
  <si>
    <t>Repairing or replacing existing drainage systems</t>
  </si>
  <si>
    <t>C3.3.2</t>
  </si>
  <si>
    <t>Concrete kerbing-channeling combination:</t>
  </si>
  <si>
    <t>C3.3.2.1</t>
  </si>
  <si>
    <t>Prefabricated kerbing-channeling (description of type of channel and bedding with reference to drawing)</t>
  </si>
  <si>
    <t>C3.3.3</t>
  </si>
  <si>
    <t>Extra over items C3.3.1 and C3.3.2 for concrete kerbing or concrete kerbing and channeling on curves</t>
  </si>
  <si>
    <t>C3.3.3.1</t>
  </si>
  <si>
    <t>On curves of radii more than or equal to 5,0m but less than 20m</t>
  </si>
  <si>
    <t>C3.3.8</t>
  </si>
  <si>
    <t>Linings for open drains:</t>
  </si>
  <si>
    <t>C3.3.8.1</t>
  </si>
  <si>
    <t>C3.3.8.2</t>
  </si>
  <si>
    <t>C3.3.9</t>
  </si>
  <si>
    <t>Formwork to cast in situ concrete lining for open drains (Class F2 surface finish):</t>
  </si>
  <si>
    <t>C3.3.9.1</t>
  </si>
  <si>
    <t>To sides with formwork on the internal face only</t>
  </si>
  <si>
    <t>C3.3.9.3</t>
  </si>
  <si>
    <t>To ends of slabs</t>
  </si>
  <si>
    <t>C3.3.10</t>
  </si>
  <si>
    <t xml:space="preserve">Sealed joints in concrete and stone pitched linings of open drains </t>
  </si>
  <si>
    <t>C4.3.2</t>
  </si>
  <si>
    <t>Cleaning the existing road surface</t>
  </si>
  <si>
    <t>C4.3.2.1</t>
  </si>
  <si>
    <t xml:space="preserve">Cost to clean the road surface </t>
  </si>
  <si>
    <t>C4.3.2.2</t>
  </si>
  <si>
    <t>Handling costs and profit in respect of item C4.3.2.1</t>
  </si>
  <si>
    <t>C4.3.5</t>
  </si>
  <si>
    <t>Providing the milling machine on the site</t>
  </si>
  <si>
    <t>C4.3.5.2</t>
  </si>
  <si>
    <t>Large milling machine with a cutting width exceeding 1,2m</t>
  </si>
  <si>
    <t>C4.3.6</t>
  </si>
  <si>
    <t>Milling and removal of existing asphalt layers with an average milling depth (Contractor takes ownership)</t>
  </si>
  <si>
    <t>C4.3.6.2</t>
  </si>
  <si>
    <t>Exceeding 50mm but not exceeding 100mm</t>
  </si>
  <si>
    <t>C4.3.6.3</t>
  </si>
  <si>
    <t>Exceeding 100mm</t>
  </si>
  <si>
    <t>Crushed stone, macadam, gravel and sand material</t>
  </si>
  <si>
    <t>C4.3.18</t>
  </si>
  <si>
    <t>Excavate non-compliant or excess pavement layer material to spoil in sites designated by the Contractor, material consisting of</t>
  </si>
  <si>
    <t>Pavement layer material:</t>
  </si>
  <si>
    <t>C4.4.4</t>
  </si>
  <si>
    <t>Cementitious stabilising agents</t>
  </si>
  <si>
    <t>C5.1.1</t>
  </si>
  <si>
    <t>Roadbed construction and compaction:</t>
  </si>
  <si>
    <t>C5.1.1.2</t>
  </si>
  <si>
    <t>Compaction of in-situ material to 93% of MDD</t>
  </si>
  <si>
    <t>C5.2.2</t>
  </si>
  <si>
    <t xml:space="preserve">Fill construction: </t>
  </si>
  <si>
    <t>C5.2.2.1</t>
  </si>
  <si>
    <t>Normal fill material in compacted layer thicknesses of 200mm and less:</t>
  </si>
  <si>
    <t>C5.2.5</t>
  </si>
  <si>
    <t xml:space="preserve">Fill in sidewalk: </t>
  </si>
  <si>
    <t>C5.2.5.2</t>
  </si>
  <si>
    <t>Fill material in sidewalk compacted to 93% of MDD using labour enhanced methods of construction and light hand equipment</t>
  </si>
  <si>
    <t>C5.3.2</t>
  </si>
  <si>
    <t>Construction of pavement layers</t>
  </si>
  <si>
    <t>C5.4.2</t>
  </si>
  <si>
    <t>Chemical stabilisation:</t>
  </si>
  <si>
    <t>C5.4.2.1</t>
  </si>
  <si>
    <t>C5.4.5</t>
  </si>
  <si>
    <t>Cementitious stabilisation agents for pavement layers:</t>
  </si>
  <si>
    <t>C5.4.10</t>
  </si>
  <si>
    <t>Provision and application of water for curing</t>
  </si>
  <si>
    <t>C6.1.1</t>
  </si>
  <si>
    <t>Construction of trial section (Complete: including texturing and curing)</t>
  </si>
  <si>
    <t>C6.1.1.2</t>
  </si>
  <si>
    <t>C6.1.2</t>
  </si>
  <si>
    <t>Construction of jointed concrete pavement (JCP) (Excluding texturing and curing)</t>
  </si>
  <si>
    <t>C6.1.2.1</t>
  </si>
  <si>
    <t>JCP without dowels:</t>
  </si>
  <si>
    <t>C6.1.4</t>
  </si>
  <si>
    <t xml:space="preserve">Texturing and curing the concrete pavement  </t>
  </si>
  <si>
    <t>C6.1.4.2</t>
  </si>
  <si>
    <t>Burlap-dragged and broom finish only</t>
  </si>
  <si>
    <t>C6.1.4.3</t>
  </si>
  <si>
    <t>Curing:</t>
  </si>
  <si>
    <t>C6.1.5</t>
  </si>
  <si>
    <t xml:space="preserve">Variation in the rate of application of the curing compound </t>
  </si>
  <si>
    <t>C6.1.6</t>
  </si>
  <si>
    <t>Joints</t>
  </si>
  <si>
    <t>C6.1.7</t>
  </si>
  <si>
    <t xml:space="preserve">Steel reinforcement in concrete pavements  </t>
  </si>
  <si>
    <t>C6.1.7.3</t>
  </si>
  <si>
    <t xml:space="preserve">Welded steel fabric </t>
  </si>
  <si>
    <t>C6.1.8</t>
  </si>
  <si>
    <t xml:space="preserve">Drilling of testing of cores  </t>
  </si>
  <si>
    <t>C6.1.8.1</t>
  </si>
  <si>
    <t xml:space="preserve">100mm cores drilled from pavement for testing of compressive strength </t>
  </si>
  <si>
    <t>C7.2.1</t>
  </si>
  <si>
    <t xml:space="preserve">Transverse and longitudinal crack and joint repairs incorporating the following treatments  </t>
  </si>
  <si>
    <t>C7.2.1.5</t>
  </si>
  <si>
    <t>Saw cutting of cracks and joints in one operation (indicate depth and width)</t>
  </si>
  <si>
    <t>C7.2.2</t>
  </si>
  <si>
    <t>Grouting of cracks</t>
  </si>
  <si>
    <t>C7.3.3</t>
  </si>
  <si>
    <t xml:space="preserve">Partial Depth Repairs using hand placed fine concrete </t>
  </si>
  <si>
    <t>C8.1.1</t>
  </si>
  <si>
    <t>Prime coat:</t>
  </si>
  <si>
    <t>C8.1.1.1</t>
  </si>
  <si>
    <t>MC -10 cut-back bitumen</t>
  </si>
  <si>
    <t>C8.1.3</t>
  </si>
  <si>
    <t>Extra over item C8.1.1 for applying the prime coat accessible only to hand-held or light equipment</t>
  </si>
  <si>
    <t>C8.8.1</t>
  </si>
  <si>
    <t>Saw cutting pavement layers for patching</t>
  </si>
  <si>
    <t>C8.8.1.1</t>
  </si>
  <si>
    <t>Asphalt or bituminous surfacing to an average depth</t>
  </si>
  <si>
    <t>C8.8.1.3</t>
  </si>
  <si>
    <t>Granular layers to an average depth</t>
  </si>
  <si>
    <t>C8.8.2</t>
  </si>
  <si>
    <t>Excavation in existing pavements for patching (non-milling)</t>
  </si>
  <si>
    <t>C8.8.2.1</t>
  </si>
  <si>
    <t>Asphalt layers</t>
  </si>
  <si>
    <t>C8.8.2.2</t>
  </si>
  <si>
    <t>Cemented layers</t>
  </si>
  <si>
    <t>C8.8.2.3</t>
  </si>
  <si>
    <t>C8.8.3</t>
  </si>
  <si>
    <t>C8.8.4</t>
  </si>
  <si>
    <t>Backfilling of excavations for patching with:</t>
  </si>
  <si>
    <t>C8.8.4.1</t>
  </si>
  <si>
    <t>C8.8.4.3</t>
  </si>
  <si>
    <t>C8.8.4.4</t>
  </si>
  <si>
    <t>Granular base material (state type and density) for a patch with a surface area</t>
  </si>
  <si>
    <t>C8.8.5</t>
  </si>
  <si>
    <t>Geosynthetic patching</t>
  </si>
  <si>
    <t>C9.1.3</t>
  </si>
  <si>
    <t>Application of bond coat</t>
  </si>
  <si>
    <t>C9.1.3.3</t>
  </si>
  <si>
    <t xml:space="preserve">Applied by hand using brushes on all exposed transverse and longitudinal construction joints </t>
  </si>
  <si>
    <t>C9.1.5</t>
  </si>
  <si>
    <t>Asphalt surfacing</t>
  </si>
  <si>
    <t>C9.1.10</t>
  </si>
  <si>
    <t xml:space="preserve">Variation rates  </t>
  </si>
  <si>
    <t>C9.1.13</t>
  </si>
  <si>
    <t xml:space="preserve">Coring of asphalt layers  </t>
  </si>
  <si>
    <t>C9.1.13.1</t>
  </si>
  <si>
    <t>100mm diameter</t>
  </si>
  <si>
    <t>(f)Skilled artisan</t>
  </si>
  <si>
    <t>(a)Procurement of materials</t>
  </si>
  <si>
    <t>(b)Contractor's handling costs, profit and all other charges in respect of item C1.2.8.4(a)</t>
  </si>
  <si>
    <t>(b)Soil and gravel material</t>
  </si>
  <si>
    <t>(c)Boulders, hard material and concrete</t>
  </si>
  <si>
    <t>(a)Manholes and inlet and outlet structures</t>
  </si>
  <si>
    <t>(b)Culvert barrels</t>
  </si>
  <si>
    <t>(c)Concrete or other lined side drains</t>
  </si>
  <si>
    <t>(b)Type E (1000m wide)</t>
  </si>
  <si>
    <t>(b)Not exceeding 200mm</t>
  </si>
  <si>
    <t>Amount</t>
  </si>
  <si>
    <t>C1.2</t>
  </si>
  <si>
    <t>GENERAL REQUIREMENTS AND PROVISIONS</t>
  </si>
  <si>
    <t>C1.3</t>
  </si>
  <si>
    <t xml:space="preserve">CONTRACTOR'S ESTABLISHMENT ON SITE AND GENERAL ON SITE AND GENERAL OBLIGATIONS </t>
  </si>
  <si>
    <t>Width (m)</t>
  </si>
  <si>
    <t>Length (m)</t>
  </si>
  <si>
    <t>C3.3.1</t>
  </si>
  <si>
    <t>Concrete kerbing:</t>
  </si>
  <si>
    <t>C3.3.1.1</t>
  </si>
  <si>
    <t>Prefabricated kerbing</t>
  </si>
  <si>
    <t>m</t>
  </si>
  <si>
    <t>No</t>
  </si>
  <si>
    <t>(a) Not exceeding 50 mm</t>
  </si>
  <si>
    <t>(c) Excedding 100 mm</t>
  </si>
  <si>
    <t>(a) Not exceeding 10 m2, including for edge repairs wider than 250 mm</t>
  </si>
  <si>
    <t>(b) Exceeding 10 m2 but not exceeding 50 m2, including for edge repairs wider than 250 mm</t>
  </si>
  <si>
    <t xml:space="preserve">(d) Exceeding 100 m2 </t>
  </si>
  <si>
    <t>PATCHING AND EDGE BREAK REPAIR</t>
  </si>
  <si>
    <t>C8.8</t>
  </si>
  <si>
    <t>%</t>
  </si>
  <si>
    <t>Total</t>
  </si>
  <si>
    <t>DRAINS</t>
  </si>
  <si>
    <t>m³</t>
  </si>
  <si>
    <t>C3.1.2</t>
  </si>
  <si>
    <t>Clearing, shaping and disposal of accumulated sediment in existing unlined open drains</t>
  </si>
  <si>
    <t>C3.1.2.1</t>
  </si>
  <si>
    <t>kg</t>
  </si>
  <si>
    <r>
      <t>m</t>
    </r>
    <r>
      <rPr>
        <vertAlign val="superscript"/>
        <sz val="10"/>
        <rFont val="Arial"/>
        <family val="2"/>
      </rPr>
      <t>2</t>
    </r>
  </si>
  <si>
    <t>C4.4.2</t>
  </si>
  <si>
    <t>m²</t>
  </si>
  <si>
    <t>C5.1</t>
  </si>
  <si>
    <t>ROADBED</t>
  </si>
  <si>
    <t>D</t>
  </si>
  <si>
    <t>GENERAL</t>
  </si>
  <si>
    <t>C1.6</t>
  </si>
  <si>
    <t>CLEARING AND GRUBBING</t>
  </si>
  <si>
    <t>C1.7</t>
  </si>
  <si>
    <t>LOADING AND HAULING</t>
  </si>
  <si>
    <t>C3</t>
  </si>
  <si>
    <t>DRAINAGE</t>
  </si>
  <si>
    <t>C3.1</t>
  </si>
  <si>
    <t>C3.3</t>
  </si>
  <si>
    <t>CONCRETE KERBING AND CHANNELING, ASPHALT BERMS,CHUTES,DOWNPIPES, AS WELL AS CONCRETE, STONE PITCHED AND GABION LININGS FOR OPEN DRAINS</t>
  </si>
  <si>
    <t>EXISTING ROAD MATERIALS</t>
  </si>
  <si>
    <t>C4.3</t>
  </si>
  <si>
    <t>C4</t>
  </si>
  <si>
    <t>EARTHWORKS AND PAVEMENT LAYERS: MATERIALS</t>
  </si>
  <si>
    <t>C4.4</t>
  </si>
  <si>
    <t>COMMERCIAL MATERIALS</t>
  </si>
  <si>
    <t>C5</t>
  </si>
  <si>
    <t>EARTHWORKS AND PAVEMENT LAYERS: CONSTRUCTION</t>
  </si>
  <si>
    <t>C5.2</t>
  </si>
  <si>
    <t>C5.3</t>
  </si>
  <si>
    <t>FILL</t>
  </si>
  <si>
    <t>ROAD PAVEMENT LAYERS</t>
  </si>
  <si>
    <t>C5.4</t>
  </si>
  <si>
    <t>STABILISATION</t>
  </si>
  <si>
    <t>C6</t>
  </si>
  <si>
    <t>CONCRETE LAYERS</t>
  </si>
  <si>
    <t>C6.1</t>
  </si>
  <si>
    <t>PAVER LAID CONCRETE LAYERS</t>
  </si>
  <si>
    <t>C7</t>
  </si>
  <si>
    <t>REPAIR CONCRETE LAYERS</t>
  </si>
  <si>
    <t>REPAIR TO EXISTING JOINTS AND UNCONTROLLED CRACKS IN CONCRETE PAVEMENTS</t>
  </si>
  <si>
    <t>C7.2</t>
  </si>
  <si>
    <t>C7.3</t>
  </si>
  <si>
    <t>REMOVAL AND REINSTATEMENT OF EXISITNG CONCRETE LAYERS</t>
  </si>
  <si>
    <t>C8</t>
  </si>
  <si>
    <t>REPAIR EXISITNG LAYERS</t>
  </si>
  <si>
    <t>C8.1</t>
  </si>
  <si>
    <t>PRIME COAT</t>
  </si>
  <si>
    <t>C9</t>
  </si>
  <si>
    <t>C9.1</t>
  </si>
  <si>
    <t>ASPHALT LAYERS</t>
  </si>
  <si>
    <t>C11</t>
  </si>
  <si>
    <t>C11.6</t>
  </si>
  <si>
    <t>C11.9</t>
  </si>
  <si>
    <t>C12</t>
  </si>
  <si>
    <t>ANCILLARY ROADWORKS</t>
  </si>
  <si>
    <t>ROAD SIGNS</t>
  </si>
  <si>
    <t>FINISHING THE ROAD RESERVE AND TREATING OLD ROADS</t>
  </si>
  <si>
    <t>GEOTECHNICAL</t>
  </si>
  <si>
    <r>
      <t>m</t>
    </r>
    <r>
      <rPr>
        <vertAlign val="superscript"/>
        <sz val="10"/>
        <rFont val="Arial"/>
        <family val="2"/>
      </rPr>
      <t>3</t>
    </r>
  </si>
  <si>
    <t>t</t>
  </si>
  <si>
    <t>C12.6</t>
  </si>
  <si>
    <t>C20</t>
  </si>
  <si>
    <t>C20.1</t>
  </si>
  <si>
    <t>MECHANICALLY STABILISED EARTH AND GABIONS</t>
  </si>
  <si>
    <t>QUALITY ASSURANCE</t>
  </si>
  <si>
    <t>TESTING MATERIALS AND JUDGEMENT OF WORKMANSHIP</t>
  </si>
  <si>
    <t>Sub-Total</t>
  </si>
  <si>
    <t>hr</t>
  </si>
  <si>
    <t>km</t>
  </si>
  <si>
    <t>ℓ</t>
  </si>
  <si>
    <t>kℓ</t>
  </si>
  <si>
    <t>ha</t>
  </si>
  <si>
    <t>prime cost sum</t>
  </si>
  <si>
    <t xml:space="preserve">(a)Type B Semi Mountable Kerb (Fig 7) as per  Dwg </t>
  </si>
  <si>
    <t xml:space="preserve">(a)Silicone-based sealant as per Dwg No </t>
  </si>
  <si>
    <t>Cast in situ concrete (Class 20/19) lining as per SD0601/2</t>
  </si>
  <si>
    <t>ClassU2 surface finish to cast in situ concrete (type of open drain indicated)</t>
  </si>
  <si>
    <t>C3.3.12.3</t>
  </si>
  <si>
    <t>Welded steel fabric</t>
  </si>
  <si>
    <t>(i) Lower subbase gravel layer (unstabilised) (layer thickness indicated) compacted to 95 % of MDD</t>
  </si>
  <si>
    <t>(k) Upper subbase gravel layer (unstabilised), (layer thickness indicated) compacted to 97 % of MDD</t>
  </si>
  <si>
    <t>(m) Gravel base layer (unstabilised), (layer thickness indicated) compacted to 100 % of MDD</t>
  </si>
  <si>
    <t>C5.4.5.2</t>
  </si>
  <si>
    <t>C4.3.18.2</t>
  </si>
  <si>
    <t>C6.1.2.3</t>
  </si>
  <si>
    <t>Additional concrete placed to thicken up the slab at joints as specified in the Contract Documentation</t>
  </si>
  <si>
    <t>C6.1.6.3</t>
  </si>
  <si>
    <t>C6.1.6.4</t>
  </si>
  <si>
    <t>Dowel bars: mild steel inserted in new concrete (indicate diameter, length and position on drawings):</t>
  </si>
  <si>
    <t>Pre-installed on approved frame</t>
  </si>
  <si>
    <t>C6.1.6.5</t>
  </si>
  <si>
    <t>C3.3.1.2</t>
  </si>
  <si>
    <t>Cast in situ kerbing</t>
  </si>
  <si>
    <t>State type of kerb, class of concrete with reference to drawing</t>
  </si>
  <si>
    <t xml:space="preserve">      (i)  Bulldozer (Min 104 kW or similar)</t>
  </si>
  <si>
    <t xml:space="preserve">      (ii) Tip trucks (Min. 10.0m³  capacity)</t>
  </si>
  <si>
    <t xml:space="preserve">     (iii) Water cart (Min. 10 000 litre)</t>
  </si>
  <si>
    <t>Construction equipment</t>
  </si>
  <si>
    <t xml:space="preserve">Vehicles </t>
  </si>
  <si>
    <t>(g) Gravel wearing course layer (150 mm) compacted to 95 % of MDD</t>
  </si>
  <si>
    <t xml:space="preserve">Chemical stabilisation (150 mm) of pavement layers (C4 base layer) </t>
  </si>
  <si>
    <t>(b) Labour enhanced construction (160 mm)</t>
  </si>
  <si>
    <t>C4.4.2.1</t>
  </si>
  <si>
    <t>Commercial materials identified by the Contractor from commercial, private or other non-commercial suppliers (source of material must be licenced)</t>
  </si>
  <si>
    <t>(q) Natural or crushed gravel material for the wearing course of an unsealed road</t>
  </si>
  <si>
    <t>Addition of cementitious stabilisation agents (CEM III 32,5N) for pavement layers and spreading the agent using bags and labour enhancement methods.</t>
  </si>
  <si>
    <t>Labour enhanced construction (160mm 35/20)</t>
  </si>
  <si>
    <t>(a) Precast kerb FIG 3 (to SABS 927 - refer Concrete Pavement Detail)</t>
  </si>
  <si>
    <t xml:space="preserve">Tie-bars: installed in new concrete </t>
  </si>
  <si>
    <t>C12.6.16.1</t>
  </si>
  <si>
    <t>Gabion Boxes and Mattresses:</t>
  </si>
  <si>
    <t>Galvanised Gabion Boxes &amp; Mattresses</t>
  </si>
  <si>
    <t>Geotextile Filter fabric (200g/m² - Grade C Light Separation)</t>
  </si>
  <si>
    <t xml:space="preserve">ROAD ASSESSMENT FORM </t>
  </si>
  <si>
    <t>Type/ Catogery of Pothole</t>
  </si>
  <si>
    <t>SUB-TOTAL (for filter)</t>
  </si>
  <si>
    <t>C</t>
  </si>
  <si>
    <t>B</t>
  </si>
  <si>
    <t>TOTALS</t>
  </si>
  <si>
    <t>A</t>
  </si>
  <si>
    <t>Chainage</t>
  </si>
  <si>
    <t>Road</t>
  </si>
  <si>
    <r>
      <t>0 - 10 m</t>
    </r>
    <r>
      <rPr>
        <b/>
        <vertAlign val="superscript"/>
        <sz val="11"/>
        <rFont val="Arial"/>
        <family val="2"/>
      </rPr>
      <t>2</t>
    </r>
  </si>
  <si>
    <r>
      <t>&gt; 10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&lt; 50 m</t>
    </r>
    <r>
      <rPr>
        <b/>
        <vertAlign val="superscript"/>
        <sz val="11"/>
        <rFont val="Arial"/>
        <family val="2"/>
      </rPr>
      <t>2</t>
    </r>
  </si>
  <si>
    <r>
      <t>&gt; 50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&lt; 100 m</t>
    </r>
    <r>
      <rPr>
        <b/>
        <vertAlign val="superscript"/>
        <sz val="11"/>
        <rFont val="Arial"/>
        <family val="2"/>
      </rPr>
      <t>2</t>
    </r>
  </si>
  <si>
    <r>
      <t>&gt; 100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</si>
  <si>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Crack Seal</t>
  </si>
  <si>
    <t>Edge Break</t>
  </si>
  <si>
    <t>Rut/Depression</t>
  </si>
  <si>
    <t>Overlay Sections</t>
  </si>
  <si>
    <t>Finishing the Road</t>
  </si>
  <si>
    <t>INSERT MORE ROWS IF THE CHAINAGE HAS MANY POTHOLES OF DIFFERENT SQUARE METRES. HIDE CHAINAGES THAT HAVE ZERO INPUTS</t>
  </si>
  <si>
    <t>From</t>
  </si>
  <si>
    <t>To</t>
  </si>
  <si>
    <t>Catogery (A,B or C)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</si>
  <si>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</si>
  <si>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 (m)</t>
  </si>
  <si>
    <t>km Measured on Site</t>
  </si>
  <si>
    <t>Surface only</t>
  </si>
  <si>
    <t>Surface+base</t>
  </si>
  <si>
    <t>Surface+base+subbase</t>
  </si>
  <si>
    <t>50mm</t>
  </si>
  <si>
    <t>+150mm</t>
  </si>
  <si>
    <t>Saw Cutting</t>
  </si>
  <si>
    <t>Subtotals from filtering for base and subbase----&gt;</t>
  </si>
  <si>
    <t>Asphalt</t>
  </si>
  <si>
    <t>40mm Th Asphalt A+B+C</t>
  </si>
  <si>
    <t>FOR  ITEM "C8.8.2.2" &amp; "C8.8.2.3" FILTER FOR "B" FOR BASE AND "C" FOR SUBBASE ON CATERGORY COLUMNS. TAKE THE SUB-TOTAL AREA AFTER THE FILTER AND ENTER THE AREA MANUALLY ON CELL "G141 &amp; G142", "K141 &amp; K142", "O141 &amp; O142" AND "S141 &amp; S142"</t>
  </si>
  <si>
    <t>Ditto- Only A</t>
  </si>
  <si>
    <t>Hole Dpth 150mm- G2</t>
  </si>
  <si>
    <t>Hole Dpth 300mm- G2</t>
  </si>
  <si>
    <r>
      <t xml:space="preserve">40-50mm Thick Asphalt - </t>
    </r>
    <r>
      <rPr>
        <b/>
        <sz val="10"/>
        <color rgb="FF0000FF"/>
        <rFont val="Arial"/>
        <family val="2"/>
      </rPr>
      <t>Cat A</t>
    </r>
  </si>
  <si>
    <t>Cat A=40mm</t>
  </si>
  <si>
    <t>Cat B=150mm</t>
  </si>
  <si>
    <t>Cat C=300mm</t>
  </si>
  <si>
    <r>
      <t xml:space="preserve">150mm Thich G2  </t>
    </r>
    <r>
      <rPr>
        <b/>
        <sz val="10"/>
        <color rgb="FF0000FF"/>
        <rFont val="Arial"/>
        <family val="2"/>
      </rPr>
      <t>Cat B</t>
    </r>
    <r>
      <rPr>
        <sz val="10"/>
        <rFont val="Arial"/>
        <family val="2"/>
      </rPr>
      <t xml:space="preserve"> Total Depth= </t>
    </r>
    <r>
      <rPr>
        <sz val="10"/>
        <color rgb="FF0000FF"/>
        <rFont val="Arial"/>
        <family val="2"/>
      </rPr>
      <t>190-200mm</t>
    </r>
  </si>
  <si>
    <t xml:space="preserve">IDMS   J. Jaganath   </t>
  </si>
  <si>
    <t>40-50mm</t>
  </si>
  <si>
    <r>
      <t xml:space="preserve">150mm Thich G2  </t>
    </r>
    <r>
      <rPr>
        <b/>
        <sz val="10"/>
        <color rgb="FF0000FF"/>
        <rFont val="Arial"/>
        <family val="2"/>
      </rPr>
      <t>Cat C</t>
    </r>
    <r>
      <rPr>
        <sz val="10"/>
        <rFont val="Arial"/>
        <family val="2"/>
      </rPr>
      <t xml:space="preserve"> Total Depth= </t>
    </r>
    <r>
      <rPr>
        <sz val="10"/>
        <color rgb="FF0000FF"/>
        <rFont val="Arial"/>
        <family val="2"/>
      </rPr>
      <t>340-350mm</t>
    </r>
  </si>
  <si>
    <t>DATE:</t>
  </si>
  <si>
    <t>Total Depth</t>
  </si>
  <si>
    <t>190-200mm</t>
  </si>
  <si>
    <t>340-350mm</t>
  </si>
  <si>
    <t>C-Section</t>
  </si>
  <si>
    <t>Tack Coat</t>
  </si>
  <si>
    <t>Chemically stabilized pavement material (G2 material using 3% cem III 32,5 N cement) for a patch with a surface area:</t>
  </si>
  <si>
    <t>Compacting the floor of excavations for patching (97% MOD )</t>
  </si>
  <si>
    <t>C1</t>
  </si>
  <si>
    <t>CALCULATION OF TENDER SUM</t>
  </si>
  <si>
    <t xml:space="preserve">SUB-TOTAL 1 </t>
  </si>
  <si>
    <t>CONTINGENCIES</t>
  </si>
  <si>
    <t>E</t>
  </si>
  <si>
    <t>F</t>
  </si>
  <si>
    <t>TENDER SUM (D + E)</t>
  </si>
  <si>
    <t xml:space="preserve">Regulatory signs, permanent  </t>
  </si>
  <si>
    <t>Asphalt for a patch with a surface area(Sand skeletal mix – continuously graded)</t>
  </si>
  <si>
    <t>(e) Sand skeletal mix – continuously graded (40 mm, PG 47-22/ Paver laid)</t>
  </si>
  <si>
    <t>(a) 0m to 1.5m (V-drain, Mitre drains and Meadow drains)</t>
  </si>
  <si>
    <t xml:space="preserve">1,5m x 1m x 1m x 2 layers (Total 2m high) gabion baskets </t>
  </si>
  <si>
    <t>1m x 1m x 1m layer gabion baskets</t>
  </si>
  <si>
    <t>PSC1.2.5</t>
  </si>
  <si>
    <t>Month</t>
  </si>
  <si>
    <t>(a) Unskilled labourer</t>
  </si>
  <si>
    <t>(c) Skilled labourer</t>
  </si>
  <si>
    <t>(e) Foreman</t>
  </si>
  <si>
    <t>PSC1.3.1</t>
  </si>
  <si>
    <t>(j) Type G7 materials</t>
  </si>
  <si>
    <t>(a) Cement CEM II or III</t>
  </si>
  <si>
    <t>(b) Compacted to 93% of MDD</t>
  </si>
  <si>
    <t xml:space="preserve">(a) Chemical stabilisation (150mm thick) of pavement layers (C4 base layer) </t>
  </si>
  <si>
    <t>(a) Cement (Cem CEM III 32,5N)</t>
  </si>
  <si>
    <t>(a) Not exceeding 10 m² including for edge repairs wider than 250mm</t>
  </si>
  <si>
    <t>(b) Exceeding 10 m² but not exceeding 50 m² including for edge repairs wider than 250mm</t>
  </si>
  <si>
    <t>(c) Exceeding 50 m² up to 100 m² including for edge repairs wider than 250mm</t>
  </si>
  <si>
    <t>(d) Exceeding 100 m²</t>
  </si>
  <si>
    <t>(a) Compaction test</t>
  </si>
  <si>
    <t>(i) Handling costs and profit in respect of item C20.1.2.2(a)</t>
  </si>
  <si>
    <t>(b) High tensile steel (12 mm dia, and 650 mm long and 750 c/c shape code 37 tie-bar)</t>
  </si>
  <si>
    <t>(b) Labour enhanced construction</t>
  </si>
  <si>
    <t>Sealed transverse contraction joints sawn in two separate operations (widths as shown on the drawings - refer Concrete Pavement Detail)</t>
  </si>
  <si>
    <t>Other layers (Granular layers)</t>
  </si>
  <si>
    <t>(b) Installation of speed hump (Refer to Standard Detail 0314) (See C11.6 for signage)</t>
  </si>
  <si>
    <t>(a) Motor grader, self propelled, mass not less than 9 tons, power approximately 100 Kw</t>
  </si>
  <si>
    <t>(b) Vibratory roller, 9-12 ton mass</t>
  </si>
  <si>
    <t>(e) Tractor loader backhoe, 55-70 kW, 0.5m3 bucket</t>
  </si>
  <si>
    <t>(f) Excavator, minimum power 105 kW</t>
  </si>
  <si>
    <t xml:space="preserve">(b) Flatbed truck, 10 ton minimum load capacity </t>
  </si>
  <si>
    <t xml:space="preserve">(h) Other equipment </t>
  </si>
  <si>
    <t>(a) 600 mm diameter (pre-painted galvanized steel plate, background class 1, symbol class 1)</t>
  </si>
  <si>
    <t>(b) 900 mm diameter (pre-painted galvanized steel plate, background class 1, symbol class 1)</t>
  </si>
  <si>
    <t>(c) 1200 mm diameter (pre-painted galvanized steel plate, background class 1, symbol class 1)</t>
  </si>
  <si>
    <t>Using conventional methods (v-drains, mitre drain)</t>
  </si>
  <si>
    <t>Expanded Public Works Programme</t>
  </si>
  <si>
    <t>PART G</t>
  </si>
  <si>
    <t>AMT</t>
  </si>
  <si>
    <t>EXPANDED PUBLIC WORKS PROGRAMME</t>
  </si>
  <si>
    <t>Provision of the training venue facility, including the cost of transporting the learners to and from this facility:</t>
  </si>
  <si>
    <t>Training of learners employed by the contractor or Targeted Enterprise subcontractors:</t>
  </si>
  <si>
    <t>(a) Generic skills:</t>
  </si>
  <si>
    <t>(i) Training costs</t>
  </si>
  <si>
    <t>Prov sum</t>
  </si>
  <si>
    <t>(b) Entrepreneurial skills:</t>
  </si>
  <si>
    <t>(c) Construction skills:</t>
  </si>
  <si>
    <t>(d) Transportation and accommodation costs of selected learners only, while receiving off-site training:</t>
  </si>
  <si>
    <t>(i) Transportation and accommodation costs</t>
  </si>
  <si>
    <t>Payments associated with the NYS programme:</t>
  </si>
  <si>
    <t>(a) Employment of NYS workers</t>
  </si>
  <si>
    <t>(b) Provision of tools and apparel for NYS workers</t>
  </si>
  <si>
    <t>(d) Training of NYS workers:</t>
  </si>
  <si>
    <t>(i) Provision of training for NYS workers</t>
  </si>
  <si>
    <t>(e) Liaison with the Employer’s project manager and the training service provider:</t>
  </si>
  <si>
    <t>(i) Liaison conducted by the Construction Manager</t>
  </si>
  <si>
    <t>h</t>
  </si>
  <si>
    <t>(ii) Liaison conducted by the senior site foreman</t>
  </si>
  <si>
    <t>TOTAL CARRIED FORWARD TO SUMMARY</t>
  </si>
  <si>
    <t>SMALL CONTRACTOR DEVELOPMENT</t>
  </si>
  <si>
    <t>Construction Works for Targeted Enterprise subcontractors:</t>
  </si>
  <si>
    <t>(a) Payments associated with the construction Works carried out by Targeted Enterprise subcontractors</t>
  </si>
  <si>
    <t>(c) Supply of materials and small construction equipment to assist Targeted Enterprise subcontractors</t>
  </si>
  <si>
    <t>(e) Management of Targeted Enterprise subcontractors</t>
  </si>
  <si>
    <t>Training of learners employed by Targeted Enterprise subcontractors:</t>
  </si>
  <si>
    <t>(ii) Handling costs and profit in respect of subitem G10.03(d)(i)</t>
  </si>
  <si>
    <t>metre (m)</t>
  </si>
  <si>
    <t>State for each water main the number of joints to be encased (wrapped)</t>
  </si>
  <si>
    <t>State diameter</t>
  </si>
  <si>
    <t>Describe hydrant type</t>
  </si>
  <si>
    <t>Describe water meter type</t>
  </si>
  <si>
    <t>C2.3.28.3</t>
  </si>
  <si>
    <t>Etc., insert additional items as required</t>
  </si>
  <si>
    <t>Bedding for water mains (Class B and C) and fill blanket compacted to 90 % of MDD (100 % for sand)</t>
  </si>
  <si>
    <t>C2.3.29.1</t>
  </si>
  <si>
    <t>C2.3.29.2</t>
  </si>
  <si>
    <t xml:space="preserve">(a)Project Liaison Committee </t>
  </si>
  <si>
    <t>(c) Project Liaison Officer</t>
  </si>
  <si>
    <t>Compensation for Surveyor</t>
  </si>
  <si>
    <t>(a) Provision of Survey as requested by the Engineer</t>
  </si>
  <si>
    <t xml:space="preserve">Compensation for Geotechnical Consultant </t>
  </si>
  <si>
    <t>(a) Provision of Geotechnical Engineering Specialist as requested by the Engineer</t>
  </si>
  <si>
    <t>Compensation for Environmental Consultant</t>
  </si>
  <si>
    <t>(a) Provision of Environmental Consultant as requested by the Engineer</t>
  </si>
  <si>
    <t xml:space="preserve">Compensation for Health and Safety Agent </t>
  </si>
  <si>
    <t>(a) Provision of a Health and Safety Agent as requested by the Engineer</t>
  </si>
  <si>
    <t>Adhoc Designs as conducted by the Engineer</t>
  </si>
  <si>
    <t>(a) Provision of a Adhoc designs as conducted by Registered Professional (Pr Eng or PR Tech Eng)</t>
  </si>
  <si>
    <t>Prov.Sum</t>
  </si>
  <si>
    <t>(j) Sand skeletal mix – continuously graded (30 mm, PG 58-22/ Hand laid) - sidewalks</t>
  </si>
  <si>
    <t>(k) Sand skeletal mix - 9,5 mm NMPS continuously graded (20 mm thick, PG 47-22/ Hand Laid)</t>
  </si>
  <si>
    <t>Procurement of Targeted Enterprises:</t>
  </si>
  <si>
    <t>(a) Management and execution of Targeted Enterprise procurement process:</t>
  </si>
  <si>
    <t>(i) Procurement process for the appointment of CIDB contractor grading designation 1 Targeted Enterprise subcontractor (100 copies of the tender document required for each individual tender)</t>
  </si>
  <si>
    <t>(ii) Procurement process for the appointment of CIDB contractor grading designation 2 Targeted Enterprise subcontractor (80 copies of the tender document required for each individual tender)</t>
  </si>
  <si>
    <t>(iii) Procurement process for the appointment of CIDB contractor grading designation 3 Targeted Enterprise subcontractor (60 copies of the tender document required for each individual tender)</t>
  </si>
  <si>
    <t>(iv) Procurement process for the appointment of CIDB contractor grading designation 4 Targeted Enterprise subcontractor (50 copies of the tender document required for each individual tender)</t>
  </si>
  <si>
    <t>(v) Procurement process for the appointment of CIDB contractor grading designation 5 Targeted Enterprise subcontractor (40 copies of the tender document required for each individual tender)</t>
  </si>
  <si>
    <t>(vi) Procurement process for the appointment of CIDB contractor grading designation 6 Targeted Enterprise subcontractor (40 copies of the tender document required for each individual tender)</t>
  </si>
  <si>
    <t>SCHEDULE A: TOTAL</t>
  </si>
  <si>
    <t>(c)Dump truck (10 ton)</t>
  </si>
  <si>
    <t>(a) Manholes and inlet and outlet structures</t>
  </si>
  <si>
    <t>(b) Culvert barrels</t>
  </si>
  <si>
    <t>(c) Concrete or other lined side drains</t>
  </si>
  <si>
    <t>Handling cost, profit and all other charges in respect of item C3.1.15</t>
  </si>
  <si>
    <t>AMOUNT</t>
  </si>
  <si>
    <t xml:space="preserve">CIDB CONTRACT SKILLS DEVELOPMENT GOAL </t>
  </si>
  <si>
    <t>Payments associated with the Contract Skills Development Goals:</t>
  </si>
  <si>
    <t>(a) Employment of Leaners employed under Method 1</t>
  </si>
  <si>
    <t>(i) Povision for stipends</t>
  </si>
  <si>
    <t>Prov Sum</t>
  </si>
  <si>
    <t>(ii) Provision for additional Costs</t>
  </si>
  <si>
    <t>(b) Employment of Leaners employed under Method 2</t>
  </si>
  <si>
    <t>(c) Employment of Leaners employed under Method 3</t>
  </si>
  <si>
    <t>(ii) Provision for mentorship</t>
  </si>
  <si>
    <t>(iii) Provision for additional Costs</t>
  </si>
  <si>
    <t>(d) Employment of Candidates employed under Method 4</t>
  </si>
  <si>
    <t>PART F</t>
  </si>
  <si>
    <t>Contract Skills Development Goal</t>
  </si>
  <si>
    <t>Small Contract Development</t>
  </si>
  <si>
    <t>.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</si>
  <si>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- km</t>
    </r>
  </si>
  <si>
    <r>
      <t>(a) Not exceeding 10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including for edge repairs wider than 250 mm</t>
    </r>
  </si>
  <si>
    <r>
      <t>(b) Exceeding 10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but not exceeding 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including for edge repairs wider than 250 mm</t>
    </r>
  </si>
  <si>
    <r>
      <t>(c) Exceeding 50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up to 100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including for edge repairs wider than 250 mm</t>
    </r>
  </si>
  <si>
    <r>
      <t>(d) Exceeding 100 m</t>
    </r>
    <r>
      <rPr>
        <vertAlign val="superscript"/>
        <sz val="10"/>
        <rFont val="Arial"/>
        <family val="2"/>
      </rPr>
      <t xml:space="preserve">2 </t>
    </r>
  </si>
  <si>
    <t>PART E: EXPANDED PUBLIC WORK PROGRAMME</t>
  </si>
  <si>
    <t>E6.01</t>
  </si>
  <si>
    <t>E6.02</t>
  </si>
  <si>
    <t>(ii) Handling costs and profit in respect of subitem E6.02(a)(i)</t>
  </si>
  <si>
    <t>(ii) Handling costs and profit in respect of subitem E6.02(b)(i)</t>
  </si>
  <si>
    <t>(ii) Handling costs and profit in respect of subitem E6.02(c)(i)</t>
  </si>
  <si>
    <t>(ii) Handling costs and profit in respect of subitem E6.02(d)(i)</t>
  </si>
  <si>
    <t>E6.03</t>
  </si>
  <si>
    <t>(c) Handling costs and profit in respect of subitems E6.03(a) and (b)</t>
  </si>
  <si>
    <t>(ii) Handling costs and profit in respect of subitem E6.03(d)(i)</t>
  </si>
  <si>
    <t xml:space="preserve">PART G: CIDB CONTRACT SKILLS DEVELOPMENT GOAL </t>
  </si>
  <si>
    <t>G7</t>
  </si>
  <si>
    <t>G7.01</t>
  </si>
  <si>
    <t>PART F: SMALL CONTRACTOR DEVELOPMENT</t>
  </si>
  <si>
    <t>F10.01</t>
  </si>
  <si>
    <t>F10.02</t>
  </si>
  <si>
    <t>F10.03</t>
  </si>
  <si>
    <t>(b) Handling costs and profit in respect of subitem F10.02(a)</t>
  </si>
  <si>
    <t>(d) Handling costs and profit in respect of subitem F10.02(c)</t>
  </si>
  <si>
    <t>(ii) Handling costs and profit in respect of subitem F10.03(a)(i)</t>
  </si>
  <si>
    <t>(ii) Handling costs and profit in respect of subitem F10.03(b)(i)</t>
  </si>
  <si>
    <t>(ii) Handling costs and profit in respect of subitem F10.03(c)(i)</t>
  </si>
  <si>
    <t>PSC8.6.7.1</t>
  </si>
  <si>
    <t xml:space="preserve"> PSC.1.2.3.10</t>
  </si>
  <si>
    <t>PSC.1.2.3.11</t>
  </si>
  <si>
    <t>PSC.1.2.3.12</t>
  </si>
  <si>
    <t>PSC.1.2.3.13</t>
  </si>
  <si>
    <t>PSC.1.2.3.14</t>
  </si>
  <si>
    <t>PSC.1.2.3.15</t>
  </si>
  <si>
    <t>(b) Handling cost and profit in respect of subitem PSC 1.2.3.15(a)</t>
  </si>
  <si>
    <t>(b) Handling cost and profit in respect of subitem PSC 1.2.3.14(a)</t>
  </si>
  <si>
    <t>(b) Handling cost and profit in respect of subitem PSC 1.2.3.13(a)</t>
  </si>
  <si>
    <t>(b) Handling cost and profit in respect of subitem PSC 1.2.3.12 (a)</t>
  </si>
  <si>
    <t>(b) Handling cost and profit in respect of subitem PSC 1.2.3.11(a)</t>
  </si>
  <si>
    <t>(d)Handling cost and profit in respect of subitem PSC1.2.3.10 (c)</t>
  </si>
  <si>
    <t>(b)Handling cost and profit in respect of subitem PSC 1.2.3.10 (a)</t>
  </si>
  <si>
    <t>PART E</t>
  </si>
  <si>
    <t>SCHEDULE B: PART E, F and G</t>
  </si>
  <si>
    <t>CONTRACT NO. ZNB01315/00000/00/POR/INF/22/T: PROVISION OF MAINTENANCE ON VARIOUS PROVINCIAL ROADS OVER A PERIOD OF 36 MONTHS WITHIN UMZUMBE NORTHERN ZONE 2 UNDER COST CENTRE PORT SHEPSTONE IN THE DURBAN REGION.  CIDB GRADE 7CE OR HIGHER</t>
  </si>
  <si>
    <t xml:space="preserve">SUB-TOTAL 2 </t>
  </si>
  <si>
    <t>SUB-TOTAL 3 ( A + B)</t>
  </si>
  <si>
    <t>CONTRACT PRICE ADJUSTMENT</t>
  </si>
  <si>
    <t>VAT ON SUB TOTAL 3</t>
  </si>
  <si>
    <t>PSC1.2.5.1</t>
  </si>
  <si>
    <t>PSC1.2.5.2</t>
  </si>
  <si>
    <t xml:space="preserve">(c)  Time related obligations </t>
  </si>
  <si>
    <t xml:space="preserve">(b)  Fixed obligations </t>
  </si>
  <si>
    <t xml:space="preserve">Lump sum </t>
  </si>
  <si>
    <t>Traffic Calming Measure</t>
  </si>
  <si>
    <t>PSC8.8/PSC1.5.7.7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</si>
</sst>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0.0"/>
    <numFmt numFmtId="167" formatCode="0.0%"/>
    <numFmt numFmtId="168" formatCode="_(&quot;$&quot;* #,##0.00_);_(&quot;$&quot;* \(#,##0.00\);_(&quot;$&quot;* &quot;-&quot;??_);_(@_)"/>
    <numFmt numFmtId="169" formatCode="\$#"/>
    <numFmt numFmtId="170" formatCode="#,##0.0_);\(#,##0.0\)"/>
    <numFmt numFmtId="171" formatCode="_(* #,##0.00_);_(* \(#,##0.00\)"/>
    <numFmt numFmtId="172" formatCode="&quot;R&quot;#,##0.00"/>
    <numFmt numFmtId="173" formatCode="_-[$R-1C09]* #,##0.00_-;\-[$R-1C09]* #,##0.00_-;_-[$R-1C09]* &quot;-&quot;??_-;_-@_-"/>
    <numFmt numFmtId="174" formatCode="_-&quot;R&quot;* #,##0_-;\-&quot;R&quot;* #,##0_-;_-&quot;R&quot;* &quot;-&quot;??_-;_-@_-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MS Sans Serif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8"/>
      <name val="Courier"/>
      <family val="3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9"/>
      <color rgb="FF0000FF"/>
      <name val="Arial"/>
      <family val="2"/>
    </font>
    <font>
      <b/>
      <sz val="11"/>
      <color rgb="FF66FF33"/>
      <name val="Arial"/>
      <family val="2"/>
    </font>
    <font>
      <sz val="10"/>
      <color rgb="FF66FF33"/>
      <name val="Arial"/>
      <family val="2"/>
    </font>
    <font>
      <sz val="10"/>
      <color theme="4" tint="0.59999389629810485"/>
      <name val="Arial"/>
      <family val="2"/>
    </font>
    <font>
      <sz val="10"/>
      <color theme="4" tint="0.3999755851924192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  <font>
      <sz val="10"/>
      <color rgb="FF00FFFF"/>
      <name val="Arial"/>
      <family val="2"/>
    </font>
    <font>
      <sz val="10"/>
      <color theme="7" tint="-0.499984740745262"/>
      <name val="Arial"/>
      <family val="2"/>
    </font>
    <font>
      <sz val="10"/>
      <color rgb="FFFF00FF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22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2" fillId="0" borderId="0"/>
    <xf numFmtId="0" fontId="19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9" fillId="0" borderId="0"/>
    <xf numFmtId="165" fontId="12" fillId="0" borderId="0" applyFont="0" applyFill="0" applyBorder="0" applyAlignment="0" applyProtection="0"/>
    <xf numFmtId="0" fontId="8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2" fillId="0" borderId="2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7" fillId="0" borderId="0">
      <protection locked="0"/>
    </xf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7" fillId="0" borderId="0">
      <protection locked="0"/>
    </xf>
    <xf numFmtId="15" fontId="27" fillId="0" borderId="0">
      <protection locked="0"/>
    </xf>
    <xf numFmtId="15" fontId="12" fillId="0" borderId="0" applyFont="0" applyFill="0" applyBorder="0" applyAlignment="0" applyProtection="0"/>
    <xf numFmtId="17" fontId="12" fillId="0" borderId="0" applyFont="0" applyFill="0" applyBorder="0" applyAlignment="0" applyProtection="0"/>
    <xf numFmtId="37" fontId="12" fillId="0" borderId="51" applyFont="0" applyFill="0" applyBorder="0" applyAlignment="0" applyProtection="0">
      <alignment vertical="center"/>
    </xf>
    <xf numFmtId="170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2" fontId="12" fillId="12" borderId="0"/>
    <xf numFmtId="2" fontId="12" fillId="12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23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3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6" fillId="0" borderId="0"/>
    <xf numFmtId="165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53">
    <xf numFmtId="0" fontId="0" fillId="0" borderId="0" xfId="0"/>
    <xf numFmtId="0" fontId="12" fillId="0" borderId="0" xfId="0" applyFont="1"/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2" fontId="11" fillId="0" borderId="4" xfId="0" applyNumberFormat="1" applyFont="1" applyBorder="1" applyAlignment="1">
      <alignment horizontal="left" vertical="center" wrapText="1"/>
    </xf>
    <xf numFmtId="2" fontId="11" fillId="0" borderId="38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left" vertical="center" wrapText="1"/>
    </xf>
    <xf numFmtId="2" fontId="11" fillId="0" borderId="39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8" borderId="7" xfId="0" applyNumberFormat="1" applyFont="1" applyFill="1" applyBorder="1" applyAlignment="1">
      <alignment horizontal="left" vertical="center" wrapText="1"/>
    </xf>
    <xf numFmtId="2" fontId="11" fillId="8" borderId="41" xfId="0" applyNumberFormat="1" applyFont="1" applyFill="1" applyBorder="1" applyAlignment="1">
      <alignment horizontal="left" vertical="center" wrapText="1"/>
    </xf>
    <xf numFmtId="2" fontId="11" fillId="8" borderId="7" xfId="0" applyNumberFormat="1" applyFont="1" applyFill="1" applyBorder="1" applyAlignment="1">
      <alignment horizontal="left" vertical="center"/>
    </xf>
    <xf numFmtId="2" fontId="11" fillId="3" borderId="7" xfId="0" applyNumberFormat="1" applyFont="1" applyFill="1" applyBorder="1" applyAlignment="1">
      <alignment horizontal="left" vertical="center"/>
    </xf>
    <xf numFmtId="2" fontId="11" fillId="8" borderId="4" xfId="0" applyNumberFormat="1" applyFont="1" applyFill="1" applyBorder="1" applyAlignment="1">
      <alignment horizontal="center" vertical="center" wrapText="1"/>
    </xf>
    <xf numFmtId="2" fontId="11" fillId="0" borderId="38" xfId="0" applyNumberFormat="1" applyFont="1" applyBorder="1" applyAlignment="1">
      <alignment horizontal="center" vertical="center" wrapText="1"/>
    </xf>
    <xf numFmtId="2" fontId="11" fillId="0" borderId="4" xfId="3" applyNumberFormat="1" applyFont="1" applyBorder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0" fontId="16" fillId="0" borderId="0" xfId="0" applyFont="1"/>
    <xf numFmtId="2" fontId="1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/>
    <xf numFmtId="2" fontId="12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2" fontId="12" fillId="0" borderId="54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" fontId="18" fillId="0" borderId="0" xfId="5" applyNumberFormat="1" applyFont="1" applyAlignment="1">
      <alignment horizontal="center"/>
    </xf>
    <xf numFmtId="0" fontId="11" fillId="14" borderId="9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2" fontId="11" fillId="0" borderId="53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2" fontId="31" fillId="0" borderId="8" xfId="0" applyNumberFormat="1" applyFont="1" applyBorder="1" applyAlignment="1">
      <alignment horizontal="center" vertical="center"/>
    </xf>
    <xf numFmtId="0" fontId="11" fillId="2" borderId="24" xfId="0" applyFont="1" applyFill="1" applyBorder="1" applyAlignment="1">
      <alignment horizontal="right"/>
    </xf>
    <xf numFmtId="0" fontId="11" fillId="2" borderId="25" xfId="0" applyFont="1" applyFill="1" applyBorder="1" applyAlignment="1">
      <alignment horizontal="right"/>
    </xf>
    <xf numFmtId="0" fontId="11" fillId="2" borderId="43" xfId="0" applyFont="1" applyFill="1" applyBorder="1" applyAlignment="1">
      <alignment horizontal="right"/>
    </xf>
    <xf numFmtId="2" fontId="11" fillId="0" borderId="0" xfId="0" applyNumberFormat="1" applyFont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31" fillId="0" borderId="43" xfId="0" applyNumberFormat="1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16" borderId="4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3" borderId="60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6" borderId="6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1" xfId="0" applyFont="1" applyFill="1" applyBorder="1" applyAlignment="1">
      <alignment horizontal="center" vertical="center" wrapText="1"/>
    </xf>
    <xf numFmtId="0" fontId="11" fillId="15" borderId="60" xfId="0" applyFont="1" applyFill="1" applyBorder="1" applyAlignment="1">
      <alignment horizontal="center" vertical="center" wrapText="1"/>
    </xf>
    <xf numFmtId="0" fontId="11" fillId="15" borderId="19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1" fillId="10" borderId="6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61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6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2" fontId="0" fillId="2" borderId="48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2" borderId="65" xfId="0" applyNumberFormat="1" applyFill="1" applyBorder="1" applyAlignment="1">
      <alignment horizontal="center" vertical="center"/>
    </xf>
    <xf numFmtId="2" fontId="0" fillId="2" borderId="66" xfId="0" applyNumberFormat="1" applyFill="1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2" fontId="13" fillId="0" borderId="68" xfId="0" applyNumberFormat="1" applyFont="1" applyBorder="1"/>
    <xf numFmtId="2" fontId="13" fillId="0" borderId="59" xfId="0" applyNumberFormat="1" applyFont="1" applyBorder="1"/>
    <xf numFmtId="2" fontId="31" fillId="0" borderId="57" xfId="0" applyNumberFormat="1" applyFont="1" applyBorder="1"/>
    <xf numFmtId="2" fontId="13" fillId="0" borderId="19" xfId="0" applyNumberFormat="1" applyFont="1" applyBorder="1"/>
    <xf numFmtId="2" fontId="31" fillId="0" borderId="59" xfId="0" applyNumberFormat="1" applyFont="1" applyBorder="1"/>
    <xf numFmtId="2" fontId="31" fillId="0" borderId="9" xfId="0" applyNumberFormat="1" applyFont="1" applyBorder="1"/>
    <xf numFmtId="0" fontId="11" fillId="11" borderId="35" xfId="0" applyFont="1" applyFill="1" applyBorder="1" applyAlignment="1">
      <alignment horizontal="center"/>
    </xf>
    <xf numFmtId="0" fontId="34" fillId="11" borderId="16" xfId="0" applyFont="1" applyFill="1" applyBorder="1" applyAlignment="1">
      <alignment horizontal="right"/>
    </xf>
    <xf numFmtId="166" fontId="35" fillId="11" borderId="16" xfId="0" applyNumberFormat="1" applyFont="1" applyFill="1" applyBorder="1" applyAlignment="1">
      <alignment horizontal="center"/>
    </xf>
    <xf numFmtId="0" fontId="35" fillId="11" borderId="16" xfId="0" applyFont="1" applyFill="1" applyBorder="1"/>
    <xf numFmtId="0" fontId="35" fillId="0" borderId="53" xfId="0" applyFont="1" applyBorder="1"/>
    <xf numFmtId="2" fontId="35" fillId="11" borderId="53" xfId="0" applyNumberFormat="1" applyFont="1" applyFill="1" applyBorder="1"/>
    <xf numFmtId="0" fontId="35" fillId="0" borderId="8" xfId="0" applyFont="1" applyBorder="1"/>
    <xf numFmtId="0" fontId="11" fillId="0" borderId="0" xfId="0" applyFont="1" applyAlignment="1">
      <alignment horizontal="center"/>
    </xf>
    <xf numFmtId="2" fontId="18" fillId="0" borderId="0" xfId="0" applyNumberFormat="1" applyFont="1"/>
    <xf numFmtId="0" fontId="18" fillId="0" borderId="12" xfId="0" applyFont="1" applyBorder="1"/>
    <xf numFmtId="2" fontId="12" fillId="0" borderId="12" xfId="0" applyNumberFormat="1" applyFont="1" applyBorder="1"/>
    <xf numFmtId="2" fontId="36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0" fontId="35" fillId="0" borderId="0" xfId="0" applyFont="1"/>
    <xf numFmtId="0" fontId="12" fillId="9" borderId="12" xfId="0" applyFont="1" applyFill="1" applyBorder="1" applyAlignment="1">
      <alignment horizontal="center"/>
    </xf>
    <xf numFmtId="2" fontId="0" fillId="9" borderId="12" xfId="0" applyNumberFormat="1" applyFill="1" applyBorder="1"/>
    <xf numFmtId="2" fontId="0" fillId="0" borderId="0" xfId="0" applyNumberFormat="1"/>
    <xf numFmtId="0" fontId="12" fillId="11" borderId="2" xfId="0" applyFont="1" applyFill="1" applyBorder="1" applyAlignment="1">
      <alignment horizontal="center"/>
    </xf>
    <xf numFmtId="2" fontId="0" fillId="2" borderId="2" xfId="0" applyNumberFormat="1" applyFill="1" applyBorder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12" fillId="5" borderId="1" xfId="0" applyFont="1" applyFill="1" applyBorder="1" applyAlignment="1">
      <alignment horizontal="center"/>
    </xf>
    <xf numFmtId="2" fontId="0" fillId="2" borderId="1" xfId="0" applyNumberFormat="1" applyFill="1" applyBorder="1"/>
    <xf numFmtId="2" fontId="18" fillId="0" borderId="35" xfId="0" applyNumberFormat="1" applyFont="1" applyBorder="1"/>
    <xf numFmtId="0" fontId="18" fillId="0" borderId="9" xfId="0" applyFont="1" applyBorder="1" applyAlignment="1">
      <alignment horizontal="center"/>
    </xf>
    <xf numFmtId="2" fontId="18" fillId="0" borderId="8" xfId="0" applyNumberFormat="1" applyFont="1" applyBorder="1"/>
    <xf numFmtId="2" fontId="18" fillId="0" borderId="9" xfId="0" applyNumberFormat="1" applyFont="1" applyBorder="1"/>
    <xf numFmtId="0" fontId="37" fillId="4" borderId="0" xfId="0" applyFont="1" applyFill="1"/>
    <xf numFmtId="0" fontId="38" fillId="0" borderId="0" xfId="0" applyFont="1"/>
    <xf numFmtId="0" fontId="16" fillId="0" borderId="22" xfId="0" applyFont="1" applyBorder="1"/>
    <xf numFmtId="0" fontId="16" fillId="0" borderId="16" xfId="0" applyFont="1" applyBorder="1"/>
    <xf numFmtId="0" fontId="0" fillId="0" borderId="23" xfId="0" applyBorder="1"/>
    <xf numFmtId="0" fontId="12" fillId="17" borderId="45" xfId="0" applyFont="1" applyFill="1" applyBorder="1"/>
    <xf numFmtId="0" fontId="16" fillId="0" borderId="5" xfId="0" applyFont="1" applyBorder="1"/>
    <xf numFmtId="0" fontId="14" fillId="0" borderId="0" xfId="0" applyFont="1" applyAlignment="1">
      <alignment horizontal="center" vertical="center"/>
    </xf>
    <xf numFmtId="0" fontId="0" fillId="0" borderId="50" xfId="0" applyBorder="1"/>
    <xf numFmtId="0" fontId="39" fillId="9" borderId="59" xfId="0" applyFont="1" applyFill="1" applyBorder="1"/>
    <xf numFmtId="0" fontId="16" fillId="0" borderId="35" xfId="0" applyFont="1" applyBorder="1"/>
    <xf numFmtId="0" fontId="11" fillId="0" borderId="53" xfId="0" applyFont="1" applyBorder="1"/>
    <xf numFmtId="0" fontId="16" fillId="0" borderId="53" xfId="0" applyFont="1" applyBorder="1" applyAlignment="1">
      <alignment horizontal="center" vertical="center"/>
    </xf>
    <xf numFmtId="0" fontId="14" fillId="0" borderId="53" xfId="0" applyFont="1" applyBorder="1"/>
    <xf numFmtId="0" fontId="16" fillId="0" borderId="53" xfId="0" applyFont="1" applyBorder="1"/>
    <xf numFmtId="0" fontId="0" fillId="0" borderId="8" xfId="0" applyBorder="1"/>
    <xf numFmtId="0" fontId="39" fillId="9" borderId="71" xfId="0" applyFon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0" fillId="13" borderId="59" xfId="0" applyFont="1" applyFill="1" applyBorder="1"/>
    <xf numFmtId="0" fontId="18" fillId="0" borderId="0" xfId="0" applyFont="1"/>
    <xf numFmtId="0" fontId="16" fillId="0" borderId="0" xfId="0" quotePrefix="1" applyFont="1" applyAlignment="1">
      <alignment horizontal="center" vertical="center"/>
    </xf>
    <xf numFmtId="0" fontId="40" fillId="13" borderId="46" xfId="0" applyFont="1" applyFill="1" applyBorder="1"/>
    <xf numFmtId="0" fontId="36" fillId="0" borderId="0" xfId="0" applyFont="1"/>
    <xf numFmtId="0" fontId="14" fillId="0" borderId="24" xfId="0" applyFont="1" applyBorder="1"/>
    <xf numFmtId="0" fontId="11" fillId="0" borderId="25" xfId="0" applyFont="1" applyBorder="1"/>
    <xf numFmtId="0" fontId="16" fillId="0" borderId="25" xfId="0" applyFont="1" applyBorder="1"/>
    <xf numFmtId="0" fontId="14" fillId="0" borderId="25" xfId="0" applyFont="1" applyBorder="1"/>
    <xf numFmtId="0" fontId="0" fillId="0" borderId="43" xfId="0" applyBorder="1"/>
    <xf numFmtId="0" fontId="18" fillId="0" borderId="46" xfId="0" applyFont="1" applyBorder="1"/>
    <xf numFmtId="0" fontId="11" fillId="0" borderId="4" xfId="0" applyFont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left" vertical="center" wrapText="1"/>
    </xf>
    <xf numFmtId="2" fontId="12" fillId="3" borderId="40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2" fontId="11" fillId="8" borderId="35" xfId="0" applyNumberFormat="1" applyFont="1" applyFill="1" applyBorder="1" applyAlignment="1">
      <alignment horizontal="left" vertical="center"/>
    </xf>
    <xf numFmtId="2" fontId="11" fillId="8" borderId="72" xfId="0" applyNumberFormat="1" applyFont="1" applyFill="1" applyBorder="1" applyAlignment="1">
      <alignment horizontal="left" vertical="center"/>
    </xf>
    <xf numFmtId="2" fontId="11" fillId="8" borderId="53" xfId="0" applyNumberFormat="1" applyFont="1" applyFill="1" applyBorder="1" applyAlignment="1">
      <alignment horizontal="left" vertical="center" wrapText="1"/>
    </xf>
    <xf numFmtId="2" fontId="11" fillId="8" borderId="73" xfId="0" applyNumberFormat="1" applyFont="1" applyFill="1" applyBorder="1" applyAlignment="1">
      <alignment horizontal="left" vertical="center" wrapText="1"/>
    </xf>
    <xf numFmtId="0" fontId="12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20" xfId="5" applyFont="1" applyBorder="1" applyAlignment="1">
      <alignment vertical="center"/>
    </xf>
    <xf numFmtId="0" fontId="11" fillId="0" borderId="58" xfId="5" applyFont="1" applyBorder="1" applyAlignment="1">
      <alignment horizontal="center" vertical="center" wrapText="1"/>
    </xf>
    <xf numFmtId="0" fontId="12" fillId="0" borderId="10" xfId="5" applyFont="1" applyBorder="1" applyAlignment="1">
      <alignment vertical="center"/>
    </xf>
    <xf numFmtId="167" fontId="12" fillId="0" borderId="15" xfId="5" applyNumberFormat="1" applyFont="1" applyBorder="1" applyAlignment="1">
      <alignment horizontal="center" vertical="center" wrapText="1"/>
    </xf>
    <xf numFmtId="0" fontId="11" fillId="0" borderId="10" xfId="5" applyFont="1" applyBorder="1" applyAlignment="1">
      <alignment vertical="center"/>
    </xf>
    <xf numFmtId="167" fontId="11" fillId="0" borderId="15" xfId="5" applyNumberFormat="1" applyFont="1" applyBorder="1" applyAlignment="1">
      <alignment horizontal="center" vertical="center" wrapText="1"/>
    </xf>
    <xf numFmtId="167" fontId="12" fillId="0" borderId="75" xfId="5" applyNumberFormat="1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wrapText="1"/>
    </xf>
    <xf numFmtId="0" fontId="11" fillId="0" borderId="0" xfId="5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left" vertical="center"/>
    </xf>
    <xf numFmtId="2" fontId="11" fillId="13" borderId="10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11" fillId="8" borderId="2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30" xfId="5" applyFont="1" applyBorder="1" applyAlignment="1">
      <alignment horizontal="left" vertical="center" wrapText="1"/>
    </xf>
    <xf numFmtId="0" fontId="11" fillId="0" borderId="13" xfId="5" applyFont="1" applyBorder="1" applyAlignment="1">
      <alignment horizontal="left" vertical="center"/>
    </xf>
    <xf numFmtId="0" fontId="11" fillId="0" borderId="13" xfId="5" applyFont="1" applyBorder="1" applyAlignment="1">
      <alignment horizontal="left" vertical="center" wrapText="1"/>
    </xf>
    <xf numFmtId="0" fontId="12" fillId="0" borderId="74" xfId="5" applyFont="1" applyBorder="1" applyAlignment="1">
      <alignment horizontal="left" vertical="center"/>
    </xf>
    <xf numFmtId="0" fontId="11" fillId="0" borderId="3" xfId="5" applyFont="1" applyBorder="1" applyAlignment="1">
      <alignment horizontal="left" vertical="center"/>
    </xf>
    <xf numFmtId="0" fontId="12" fillId="0" borderId="3" xfId="5" applyFont="1" applyBorder="1" applyAlignment="1">
      <alignment horizontal="left" vertical="center" wrapText="1"/>
    </xf>
    <xf numFmtId="0" fontId="11" fillId="0" borderId="66" xfId="5" applyFont="1" applyBorder="1" applyAlignment="1">
      <alignment horizontal="left" vertical="center" wrapText="1"/>
    </xf>
    <xf numFmtId="0" fontId="11" fillId="0" borderId="3" xfId="5" applyFont="1" applyBorder="1" applyAlignment="1">
      <alignment horizontal="left" vertical="center" wrapText="1"/>
    </xf>
    <xf numFmtId="0" fontId="12" fillId="0" borderId="6" xfId="5" applyFont="1" applyBorder="1" applyAlignment="1">
      <alignment horizontal="left" vertical="center"/>
    </xf>
    <xf numFmtId="0" fontId="12" fillId="0" borderId="17" xfId="5" applyFont="1" applyBorder="1" applyAlignment="1">
      <alignment horizontal="left" vertical="center" wrapText="1"/>
    </xf>
    <xf numFmtId="0" fontId="11" fillId="0" borderId="35" xfId="5" applyFont="1" applyBorder="1" applyAlignment="1">
      <alignment horizontal="left" vertical="center"/>
    </xf>
    <xf numFmtId="0" fontId="11" fillId="0" borderId="5" xfId="5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0" fontId="11" fillId="0" borderId="4" xfId="0" applyFont="1" applyBorder="1" applyAlignment="1" applyProtection="1">
      <alignment vertical="center"/>
      <protection locked="0"/>
    </xf>
    <xf numFmtId="0" fontId="12" fillId="0" borderId="0" xfId="235" applyProtection="1">
      <protection locked="0"/>
    </xf>
    <xf numFmtId="2" fontId="11" fillId="0" borderId="38" xfId="235" applyNumberFormat="1" applyFont="1" applyBorder="1" applyAlignment="1">
      <alignment horizontal="left" vertical="center" wrapText="1"/>
    </xf>
    <xf numFmtId="2" fontId="11" fillId="0" borderId="38" xfId="235" applyNumberFormat="1" applyFont="1" applyBorder="1" applyAlignment="1">
      <alignment horizontal="center" vertical="center" wrapText="1"/>
    </xf>
    <xf numFmtId="3" fontId="11" fillId="0" borderId="38" xfId="235" applyNumberFormat="1" applyFont="1" applyBorder="1" applyAlignment="1">
      <alignment horizontal="center" vertical="center" wrapText="1"/>
    </xf>
    <xf numFmtId="172" fontId="11" fillId="0" borderId="38" xfId="235" applyNumberFormat="1" applyFont="1" applyBorder="1" applyAlignment="1">
      <alignment horizontal="center" vertical="center" wrapText="1"/>
    </xf>
    <xf numFmtId="164" fontId="11" fillId="0" borderId="38" xfId="313" applyFont="1" applyBorder="1" applyAlignment="1">
      <alignment horizontal="center" vertical="center" wrapText="1"/>
    </xf>
    <xf numFmtId="2" fontId="11" fillId="8" borderId="7" xfId="235" applyNumberFormat="1" applyFont="1" applyFill="1" applyBorder="1" applyAlignment="1">
      <alignment horizontal="left" vertical="center"/>
    </xf>
    <xf numFmtId="2" fontId="11" fillId="8" borderId="41" xfId="235" applyNumberFormat="1" applyFont="1" applyFill="1" applyBorder="1" applyAlignment="1">
      <alignment horizontal="left" vertical="center"/>
    </xf>
    <xf numFmtId="2" fontId="11" fillId="8" borderId="4" xfId="235" applyNumberFormat="1" applyFont="1" applyFill="1" applyBorder="1" applyAlignment="1">
      <alignment horizontal="center" vertical="center"/>
    </xf>
    <xf numFmtId="3" fontId="11" fillId="8" borderId="4" xfId="235" applyNumberFormat="1" applyFont="1" applyFill="1" applyBorder="1" applyAlignment="1">
      <alignment horizontal="center" vertical="center"/>
    </xf>
    <xf numFmtId="172" fontId="11" fillId="8" borderId="4" xfId="235" applyNumberFormat="1" applyFont="1" applyFill="1" applyBorder="1" applyAlignment="1">
      <alignment horizontal="left" vertical="center"/>
    </xf>
    <xf numFmtId="164" fontId="11" fillId="8" borderId="4" xfId="313" applyFont="1" applyFill="1" applyBorder="1" applyAlignment="1">
      <alignment horizontal="left" vertical="center"/>
    </xf>
    <xf numFmtId="0" fontId="11" fillId="3" borderId="7" xfId="235" applyFont="1" applyFill="1" applyBorder="1" applyAlignment="1">
      <alignment horizontal="left" vertical="top"/>
    </xf>
    <xf numFmtId="0" fontId="13" fillId="3" borderId="4" xfId="235" applyFont="1" applyFill="1" applyBorder="1" applyAlignment="1">
      <alignment horizontal="center" vertical="center"/>
    </xf>
    <xf numFmtId="3" fontId="13" fillId="3" borderId="4" xfId="235" applyNumberFormat="1" applyFont="1" applyFill="1" applyBorder="1" applyAlignment="1">
      <alignment horizontal="center" vertical="center"/>
    </xf>
    <xf numFmtId="172" fontId="13" fillId="3" borderId="4" xfId="235" applyNumberFormat="1" applyFont="1" applyFill="1" applyBorder="1" applyAlignment="1">
      <alignment horizontal="center" vertical="center"/>
    </xf>
    <xf numFmtId="0" fontId="12" fillId="0" borderId="4" xfId="235" applyBorder="1" applyAlignment="1" applyProtection="1">
      <alignment horizontal="center" vertical="center"/>
      <protection locked="0"/>
    </xf>
    <xf numFmtId="0" fontId="12" fillId="0" borderId="4" xfId="235" applyBorder="1" applyAlignment="1" applyProtection="1">
      <alignment horizontal="left" vertical="center"/>
      <protection locked="0"/>
    </xf>
    <xf numFmtId="0" fontId="11" fillId="0" borderId="4" xfId="235" applyFont="1" applyBorder="1" applyAlignment="1">
      <alignment horizontal="left" vertical="center" wrapText="1"/>
    </xf>
    <xf numFmtId="0" fontId="12" fillId="0" borderId="4" xfId="235" applyBorder="1" applyAlignment="1">
      <alignment horizontal="center" vertical="center"/>
    </xf>
    <xf numFmtId="164" fontId="12" fillId="0" borderId="4" xfId="313" applyFont="1" applyBorder="1" applyAlignment="1" applyProtection="1">
      <alignment vertical="center"/>
    </xf>
    <xf numFmtId="164" fontId="12" fillId="0" borderId="4" xfId="314" applyNumberFormat="1" applyFont="1" applyBorder="1" applyAlignment="1" applyProtection="1">
      <alignment vertical="center"/>
    </xf>
    <xf numFmtId="164" fontId="12" fillId="0" borderId="4" xfId="313" applyFont="1" applyBorder="1" applyAlignment="1" applyProtection="1">
      <alignment horizontal="center" vertical="center"/>
      <protection locked="0"/>
    </xf>
    <xf numFmtId="164" fontId="12" fillId="0" borderId="4" xfId="313" applyFont="1" applyBorder="1" applyAlignment="1" applyProtection="1">
      <alignment horizontal="center" vertical="center"/>
    </xf>
    <xf numFmtId="164" fontId="12" fillId="0" borderId="4" xfId="314" applyNumberFormat="1" applyFont="1" applyFill="1" applyBorder="1" applyAlignment="1" applyProtection="1">
      <alignment vertical="center"/>
    </xf>
    <xf numFmtId="164" fontId="12" fillId="0" borderId="4" xfId="313" applyFont="1" applyFill="1" applyBorder="1" applyAlignment="1">
      <alignment horizontal="right" vertical="center" wrapText="1"/>
    </xf>
    <xf numFmtId="164" fontId="12" fillId="0" borderId="32" xfId="313" applyFont="1" applyFill="1" applyBorder="1" applyAlignment="1" applyProtection="1">
      <alignment horizontal="center" vertical="center"/>
      <protection locked="0"/>
    </xf>
    <xf numFmtId="164" fontId="12" fillId="0" borderId="32" xfId="314" applyNumberFormat="1" applyFont="1" applyFill="1" applyBorder="1" applyAlignment="1" applyProtection="1">
      <alignment vertical="center"/>
    </xf>
    <xf numFmtId="164" fontId="12" fillId="0" borderId="44" xfId="314" applyNumberFormat="1" applyFont="1" applyBorder="1" applyAlignment="1" applyProtection="1">
      <alignment horizontal="center" vertical="center"/>
    </xf>
    <xf numFmtId="164" fontId="11" fillId="0" borderId="9" xfId="313" applyFont="1" applyBorder="1"/>
    <xf numFmtId="2" fontId="12" fillId="3" borderId="7" xfId="235" applyNumberFormat="1" applyFill="1" applyBorder="1" applyAlignment="1">
      <alignment horizontal="left" vertical="center"/>
    </xf>
    <xf numFmtId="0" fontId="31" fillId="3" borderId="41" xfId="235" applyFont="1" applyFill="1" applyBorder="1" applyAlignment="1">
      <alignment horizontal="left" vertical="center"/>
    </xf>
    <xf numFmtId="0" fontId="11" fillId="0" borderId="0" xfId="235" applyFont="1" applyAlignment="1">
      <alignment horizontal="left" wrapText="1"/>
    </xf>
    <xf numFmtId="0" fontId="43" fillId="0" borderId="4" xfId="235" applyFont="1" applyBorder="1" applyAlignment="1" applyProtection="1">
      <alignment vertical="center"/>
      <protection locked="0"/>
    </xf>
    <xf numFmtId="0" fontId="13" fillId="0" borderId="0" xfId="235" applyFont="1"/>
    <xf numFmtId="2" fontId="12" fillId="0" borderId="0" xfId="235" applyNumberFormat="1" applyAlignment="1" applyProtection="1">
      <alignment horizontal="center"/>
      <protection locked="0"/>
    </xf>
    <xf numFmtId="164" fontId="12" fillId="0" borderId="0" xfId="235" applyNumberFormat="1" applyAlignment="1" applyProtection="1">
      <alignment horizontal="right"/>
      <protection locked="0"/>
    </xf>
    <xf numFmtId="2" fontId="12" fillId="0" borderId="0" xfId="235" applyNumberFormat="1" applyAlignment="1" applyProtection="1">
      <alignment horizontal="center" vertical="center"/>
      <protection locked="0"/>
    </xf>
    <xf numFmtId="0" fontId="12" fillId="0" borderId="6" xfId="235" applyBorder="1" applyProtection="1">
      <protection locked="0"/>
    </xf>
    <xf numFmtId="2" fontId="12" fillId="0" borderId="0" xfId="235" applyNumberFormat="1" applyProtection="1">
      <protection locked="0"/>
    </xf>
    <xf numFmtId="0" fontId="12" fillId="0" borderId="77" xfId="235" applyBorder="1" applyProtection="1">
      <protection locked="0"/>
    </xf>
    <xf numFmtId="0" fontId="11" fillId="0" borderId="0" xfId="235" applyFont="1" applyAlignment="1" applyProtection="1">
      <alignment horizontal="justify" vertical="center" wrapText="1"/>
      <protection locked="0"/>
    </xf>
    <xf numFmtId="0" fontId="12" fillId="0" borderId="0" xfId="235" applyAlignment="1" applyProtection="1">
      <alignment horizontal="justify" vertical="center" wrapText="1"/>
      <protection locked="0"/>
    </xf>
    <xf numFmtId="0" fontId="43" fillId="0" borderId="0" xfId="235" applyFont="1" applyAlignment="1" applyProtection="1">
      <alignment horizontal="justify" vertical="center" wrapText="1"/>
      <protection locked="0"/>
    </xf>
    <xf numFmtId="0" fontId="24" fillId="0" borderId="0" xfId="235" applyFont="1" applyAlignment="1" applyProtection="1">
      <alignment horizontal="left" vertical="center" wrapText="1"/>
      <protection locked="0"/>
    </xf>
    <xf numFmtId="2" fontId="11" fillId="13" borderId="14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/>
    </xf>
    <xf numFmtId="0" fontId="11" fillId="0" borderId="31" xfId="235" applyFont="1" applyBorder="1" applyAlignment="1" applyProtection="1">
      <alignment horizontal="left" vertical="center" wrapText="1"/>
      <protection locked="0"/>
    </xf>
    <xf numFmtId="0" fontId="11" fillId="3" borderId="41" xfId="235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11" fillId="3" borderId="41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1" fillId="3" borderId="42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0" borderId="38" xfId="0" applyFont="1" applyBorder="1" applyAlignment="1" applyProtection="1">
      <alignment vertical="center"/>
      <protection locked="0"/>
    </xf>
    <xf numFmtId="0" fontId="12" fillId="0" borderId="38" xfId="0" applyFont="1" applyBorder="1" applyAlignment="1">
      <alignment vertical="center"/>
    </xf>
    <xf numFmtId="3" fontId="12" fillId="0" borderId="3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2" fontId="50" fillId="4" borderId="0" xfId="0" applyNumberFormat="1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164" fontId="11" fillId="0" borderId="38" xfId="318" applyFont="1" applyBorder="1" applyAlignment="1">
      <alignment horizontal="center" vertical="center" wrapText="1"/>
    </xf>
    <xf numFmtId="164" fontId="11" fillId="8" borderId="4" xfId="318" applyFont="1" applyFill="1" applyBorder="1" applyAlignment="1">
      <alignment horizontal="left" vertical="center"/>
    </xf>
    <xf numFmtId="0" fontId="12" fillId="0" borderId="41" xfId="235" applyBorder="1" applyAlignment="1">
      <alignment vertical="top"/>
    </xf>
    <xf numFmtId="0" fontId="11" fillId="0" borderId="41" xfId="235" applyFont="1" applyBorder="1" applyAlignment="1">
      <alignment horizontal="left" wrapText="1"/>
    </xf>
    <xf numFmtId="0" fontId="52" fillId="0" borderId="4" xfId="235" applyFont="1" applyBorder="1" applyAlignment="1" applyProtection="1">
      <alignment vertical="center"/>
      <protection locked="0"/>
    </xf>
    <xf numFmtId="164" fontId="12" fillId="0" borderId="4" xfId="314" applyNumberFormat="1" applyFont="1" applyBorder="1" applyAlignment="1" applyProtection="1">
      <alignment horizontal="right" vertical="center"/>
    </xf>
    <xf numFmtId="0" fontId="11" fillId="0" borderId="4" xfId="235" applyFont="1" applyBorder="1" applyAlignment="1" applyProtection="1">
      <alignment horizontal="left" vertical="center" wrapText="1"/>
      <protection locked="0"/>
    </xf>
    <xf numFmtId="0" fontId="12" fillId="0" borderId="4" xfId="235" applyBorder="1" applyAlignment="1" applyProtection="1">
      <alignment horizontal="left" vertical="center" wrapText="1"/>
      <protection locked="0"/>
    </xf>
    <xf numFmtId="0" fontId="12" fillId="0" borderId="41" xfId="235" applyBorder="1"/>
    <xf numFmtId="0" fontId="11" fillId="0" borderId="41" xfId="235" applyFont="1" applyBorder="1"/>
    <xf numFmtId="0" fontId="13" fillId="0" borderId="41" xfId="235" applyFont="1" applyBorder="1"/>
    <xf numFmtId="0" fontId="11" fillId="0" borderId="0" xfId="235" applyFont="1"/>
    <xf numFmtId="0" fontId="11" fillId="0" borderId="4" xfId="235" applyFont="1" applyBorder="1" applyAlignment="1" applyProtection="1">
      <alignment horizontal="left" vertical="center"/>
      <protection locked="0"/>
    </xf>
    <xf numFmtId="0" fontId="12" fillId="0" borderId="13" xfId="235" applyBorder="1" applyAlignment="1" applyProtection="1">
      <alignment vertical="center"/>
      <protection locked="0"/>
    </xf>
    <xf numFmtId="0" fontId="12" fillId="0" borderId="20" xfId="235" applyBorder="1" applyAlignment="1" applyProtection="1">
      <alignment vertical="center"/>
      <protection locked="0"/>
    </xf>
    <xf numFmtId="0" fontId="12" fillId="0" borderId="20" xfId="235" applyBorder="1" applyAlignment="1">
      <alignment vertical="center"/>
    </xf>
    <xf numFmtId="0" fontId="12" fillId="0" borderId="20" xfId="235" applyBorder="1" applyAlignment="1">
      <alignment horizontal="center" vertical="center"/>
    </xf>
    <xf numFmtId="164" fontId="12" fillId="0" borderId="36" xfId="314" applyNumberFormat="1" applyFont="1" applyBorder="1" applyAlignment="1" applyProtection="1">
      <alignment horizontal="center" vertical="center"/>
    </xf>
    <xf numFmtId="164" fontId="11" fillId="0" borderId="46" xfId="318" applyFont="1" applyBorder="1"/>
    <xf numFmtId="0" fontId="43" fillId="0" borderId="0" xfId="235" applyFont="1" applyAlignment="1" applyProtection="1">
      <alignment vertical="center"/>
      <protection locked="0"/>
    </xf>
    <xf numFmtId="0" fontId="11" fillId="0" borderId="31" xfId="0" applyFont="1" applyBorder="1" applyAlignment="1" applyProtection="1">
      <alignment vertical="center"/>
      <protection locked="0"/>
    </xf>
    <xf numFmtId="0" fontId="12" fillId="0" borderId="31" xfId="0" applyFont="1" applyBorder="1" applyAlignment="1">
      <alignment vertical="center"/>
    </xf>
    <xf numFmtId="3" fontId="12" fillId="0" borderId="31" xfId="0" applyNumberFormat="1" applyFont="1" applyBorder="1" applyAlignment="1">
      <alignment horizontal="center" vertical="center"/>
    </xf>
    <xf numFmtId="0" fontId="12" fillId="0" borderId="0" xfId="235" applyAlignment="1">
      <alignment vertical="top"/>
    </xf>
    <xf numFmtId="0" fontId="12" fillId="0" borderId="31" xfId="235" applyBorder="1" applyAlignment="1" applyProtection="1">
      <alignment horizontal="center" vertical="center"/>
      <protection locked="0"/>
    </xf>
    <xf numFmtId="3" fontId="12" fillId="0" borderId="31" xfId="235" applyNumberFormat="1" applyBorder="1" applyAlignment="1" applyProtection="1">
      <alignment horizontal="center" vertical="center"/>
      <protection locked="0"/>
    </xf>
    <xf numFmtId="164" fontId="12" fillId="0" borderId="31" xfId="235" applyNumberFormat="1" applyBorder="1" applyAlignment="1" applyProtection="1">
      <alignment horizontal="right" vertical="center"/>
      <protection locked="0"/>
    </xf>
    <xf numFmtId="0" fontId="12" fillId="0" borderId="31" xfId="235" applyBorder="1" applyAlignment="1" applyProtection="1">
      <alignment horizontal="left" vertical="center"/>
      <protection locked="0"/>
    </xf>
    <xf numFmtId="0" fontId="12" fillId="0" borderId="31" xfId="235" applyBorder="1" applyAlignment="1" applyProtection="1">
      <alignment horizontal="left" vertical="center" wrapText="1"/>
      <protection locked="0"/>
    </xf>
    <xf numFmtId="3" fontId="12" fillId="0" borderId="4" xfId="235" applyNumberFormat="1" applyBorder="1" applyAlignment="1">
      <alignment horizontal="center" vertical="center"/>
    </xf>
    <xf numFmtId="0" fontId="12" fillId="0" borderId="4" xfId="235" applyBorder="1" applyAlignment="1" applyProtection="1">
      <alignment vertical="center"/>
      <protection locked="0"/>
    </xf>
    <xf numFmtId="164" fontId="12" fillId="0" borderId="31" xfId="313" applyFont="1" applyBorder="1" applyAlignment="1" applyProtection="1">
      <alignment horizontal="center" vertical="center"/>
      <protection locked="0"/>
    </xf>
    <xf numFmtId="9" fontId="12" fillId="0" borderId="31" xfId="313" applyNumberFormat="1" applyFont="1" applyBorder="1" applyAlignment="1" applyProtection="1">
      <alignment horizontal="center" vertical="center"/>
      <protection locked="0"/>
    </xf>
    <xf numFmtId="164" fontId="12" fillId="0" borderId="0" xfId="235" applyNumberFormat="1" applyProtection="1">
      <protection locked="0"/>
    </xf>
    <xf numFmtId="9" fontId="12" fillId="0" borderId="31" xfId="35" applyFont="1" applyBorder="1" applyAlignment="1" applyProtection="1">
      <alignment horizontal="center" vertical="center"/>
      <protection locked="0"/>
    </xf>
    <xf numFmtId="3" fontId="12" fillId="0" borderId="4" xfId="235" applyNumberFormat="1" applyBorder="1" applyAlignment="1" applyProtection="1">
      <alignment horizontal="center" vertical="center"/>
      <protection locked="0"/>
    </xf>
    <xf numFmtId="0" fontId="12" fillId="0" borderId="4" xfId="235" applyBorder="1" applyAlignment="1" applyProtection="1">
      <alignment horizontal="right" vertical="center"/>
      <protection locked="0"/>
    </xf>
    <xf numFmtId="164" fontId="12" fillId="0" borderId="4" xfId="313" applyFont="1" applyBorder="1" applyAlignment="1" applyProtection="1">
      <alignment horizontal="right" vertical="center"/>
      <protection locked="0"/>
    </xf>
    <xf numFmtId="9" fontId="12" fillId="0" borderId="4" xfId="35" applyFont="1" applyBorder="1" applyAlignment="1" applyProtection="1">
      <alignment horizontal="right" vertical="center"/>
      <protection locked="0"/>
    </xf>
    <xf numFmtId="0" fontId="12" fillId="0" borderId="3" xfId="235" applyBorder="1" applyAlignment="1" applyProtection="1">
      <alignment vertical="center"/>
      <protection locked="0"/>
    </xf>
    <xf numFmtId="0" fontId="12" fillId="0" borderId="10" xfId="235" applyBorder="1" applyAlignment="1" applyProtection="1">
      <alignment vertical="center"/>
      <protection locked="0"/>
    </xf>
    <xf numFmtId="0" fontId="12" fillId="0" borderId="10" xfId="235" applyBorder="1" applyAlignment="1">
      <alignment vertical="center"/>
    </xf>
    <xf numFmtId="0" fontId="12" fillId="0" borderId="10" xfId="235" applyBorder="1" applyAlignment="1">
      <alignment horizontal="center" vertical="center"/>
    </xf>
    <xf numFmtId="2" fontId="12" fillId="3" borderId="7" xfId="235" applyNumberFormat="1" applyFill="1" applyBorder="1" applyAlignment="1">
      <alignment horizontal="left" vertical="center" wrapText="1"/>
    </xf>
    <xf numFmtId="0" fontId="12" fillId="0" borderId="4" xfId="235" quotePrefix="1" applyBorder="1" applyAlignment="1" applyProtection="1">
      <alignment horizontal="left" vertical="center"/>
      <protection locked="0"/>
    </xf>
    <xf numFmtId="164" fontId="12" fillId="0" borderId="4" xfId="235" applyNumberFormat="1" applyBorder="1" applyAlignment="1" applyProtection="1">
      <alignment vertical="center"/>
      <protection locked="0"/>
    </xf>
    <xf numFmtId="0" fontId="12" fillId="0" borderId="4" xfId="235" applyBorder="1"/>
    <xf numFmtId="0" fontId="12" fillId="0" borderId="4" xfId="235" applyBorder="1" applyAlignment="1">
      <alignment horizontal="left" vertical="center" wrapText="1"/>
    </xf>
    <xf numFmtId="0" fontId="12" fillId="0" borderId="4" xfId="235" applyBorder="1" applyAlignment="1">
      <alignment horizontal="center" vertical="center" wrapText="1"/>
    </xf>
    <xf numFmtId="164" fontId="12" fillId="0" borderId="4" xfId="313" applyFont="1" applyFill="1" applyBorder="1" applyAlignment="1" applyProtection="1">
      <alignment horizontal="center" vertical="center"/>
      <protection locked="0"/>
    </xf>
    <xf numFmtId="3" fontId="12" fillId="0" borderId="4" xfId="235" applyNumberFormat="1" applyBorder="1" applyAlignment="1">
      <alignment horizontal="center" vertical="center" wrapText="1"/>
    </xf>
    <xf numFmtId="164" fontId="12" fillId="0" borderId="4" xfId="313" applyFont="1" applyBorder="1" applyAlignment="1">
      <alignment horizontal="right" vertical="center" wrapText="1"/>
    </xf>
    <xf numFmtId="164" fontId="12" fillId="0" borderId="4" xfId="313" applyFont="1" applyFill="1" applyBorder="1" applyAlignment="1">
      <alignment horizontal="center" vertical="center" wrapText="1"/>
    </xf>
    <xf numFmtId="9" fontId="12" fillId="0" borderId="4" xfId="315" applyFont="1" applyFill="1" applyBorder="1" applyAlignment="1">
      <alignment horizontal="right" vertical="center" wrapText="1"/>
    </xf>
    <xf numFmtId="0" fontId="12" fillId="19" borderId="0" xfId="235" applyFill="1" applyProtection="1">
      <protection locked="0"/>
    </xf>
    <xf numFmtId="0" fontId="12" fillId="0" borderId="4" xfId="235" applyBorder="1" applyProtection="1">
      <protection locked="0"/>
    </xf>
    <xf numFmtId="164" fontId="12" fillId="0" borderId="4" xfId="313" applyFont="1" applyFill="1" applyBorder="1" applyAlignment="1" applyProtection="1">
      <alignment horizontal="center" vertical="center"/>
    </xf>
    <xf numFmtId="0" fontId="12" fillId="0" borderId="32" xfId="235" applyBorder="1" applyAlignment="1" applyProtection="1">
      <alignment vertical="center"/>
      <protection locked="0"/>
    </xf>
    <xf numFmtId="0" fontId="12" fillId="0" borderId="32" xfId="235" applyBorder="1" applyProtection="1">
      <protection locked="0"/>
    </xf>
    <xf numFmtId="0" fontId="12" fillId="0" borderId="32" xfId="235" applyBorder="1" applyAlignment="1" applyProtection="1">
      <alignment horizontal="left" vertical="center"/>
      <protection locked="0"/>
    </xf>
    <xf numFmtId="0" fontId="12" fillId="0" borderId="32" xfId="235" applyBorder="1" applyAlignment="1" applyProtection="1">
      <alignment horizontal="center" vertical="center"/>
      <protection locked="0"/>
    </xf>
    <xf numFmtId="0" fontId="11" fillId="0" borderId="5" xfId="5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>
      <alignment horizontal="left" vertical="center" wrapText="1"/>
    </xf>
    <xf numFmtId="2" fontId="12" fillId="0" borderId="31" xfId="0" applyNumberFormat="1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7" xfId="3" applyBorder="1" applyAlignment="1">
      <alignment horizontal="center" vertical="center" wrapText="1"/>
    </xf>
    <xf numFmtId="0" fontId="12" fillId="0" borderId="4" xfId="3" applyBorder="1" applyAlignment="1">
      <alignment horizontal="left" vertical="center" wrapText="1"/>
    </xf>
    <xf numFmtId="0" fontId="12" fillId="0" borderId="4" xfId="3" quotePrefix="1" applyBorder="1" applyAlignment="1">
      <alignment horizontal="left" vertical="center" wrapText="1"/>
    </xf>
    <xf numFmtId="2" fontId="12" fillId="0" borderId="4" xfId="3" applyNumberFormat="1" applyBorder="1" applyAlignment="1">
      <alignment horizontal="left" vertical="center" wrapText="1"/>
    </xf>
    <xf numFmtId="0" fontId="12" fillId="0" borderId="4" xfId="3" applyBorder="1" applyAlignment="1">
      <alignment horizontal="center" vertical="center" wrapText="1"/>
    </xf>
    <xf numFmtId="0" fontId="12" fillId="4" borderId="4" xfId="3" applyFill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2" fontId="12" fillId="0" borderId="47" xfId="0" applyNumberFormat="1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2" fontId="12" fillId="4" borderId="4" xfId="0" applyNumberFormat="1" applyFont="1" applyFill="1" applyBorder="1" applyAlignment="1">
      <alignment horizontal="left" vertical="center" wrapText="1"/>
    </xf>
    <xf numFmtId="14" fontId="51" fillId="0" borderId="0" xfId="0" applyNumberFormat="1" applyFont="1" applyAlignment="1">
      <alignment horizontal="center" vertical="center"/>
    </xf>
    <xf numFmtId="173" fontId="51" fillId="0" borderId="0" xfId="0" applyNumberFormat="1" applyFont="1" applyAlignment="1">
      <alignment vertical="center"/>
    </xf>
    <xf numFmtId="173" fontId="12" fillId="0" borderId="0" xfId="0" applyNumberFormat="1" applyFont="1" applyAlignment="1">
      <alignment horizontal="right" vertical="center" wrapText="1"/>
    </xf>
    <xf numFmtId="173" fontId="11" fillId="0" borderId="38" xfId="0" applyNumberFormat="1" applyFont="1" applyBorder="1" applyAlignment="1">
      <alignment horizontal="center" vertical="center" wrapText="1"/>
    </xf>
    <xf numFmtId="173" fontId="11" fillId="0" borderId="4" xfId="0" applyNumberFormat="1" applyFont="1" applyBorder="1" applyAlignment="1">
      <alignment horizontal="right" vertical="center" wrapText="1"/>
    </xf>
    <xf numFmtId="173" fontId="11" fillId="8" borderId="4" xfId="0" applyNumberFormat="1" applyFont="1" applyFill="1" applyBorder="1" applyAlignment="1">
      <alignment horizontal="right" vertical="center" wrapText="1"/>
    </xf>
    <xf numFmtId="173" fontId="12" fillId="3" borderId="4" xfId="0" applyNumberFormat="1" applyFont="1" applyFill="1" applyBorder="1" applyAlignment="1">
      <alignment horizontal="right" vertical="center"/>
    </xf>
    <xf numFmtId="173" fontId="12" fillId="0" borderId="4" xfId="0" applyNumberFormat="1" applyFont="1" applyBorder="1" applyAlignment="1">
      <alignment horizontal="right" vertical="center"/>
    </xf>
    <xf numFmtId="173" fontId="12" fillId="0" borderId="4" xfId="1" applyNumberFormat="1" applyFont="1" applyFill="1" applyBorder="1" applyAlignment="1" applyProtection="1">
      <alignment horizontal="right" vertical="center"/>
    </xf>
    <xf numFmtId="173" fontId="12" fillId="0" borderId="4" xfId="1" applyNumberFormat="1" applyFont="1" applyFill="1" applyBorder="1" applyAlignment="1" applyProtection="1">
      <alignment horizontal="right" vertical="center"/>
      <protection locked="0"/>
    </xf>
    <xf numFmtId="173" fontId="12" fillId="0" borderId="4" xfId="1" applyNumberFormat="1" applyFont="1" applyBorder="1" applyAlignment="1">
      <alignment horizontal="right" vertical="center"/>
    </xf>
    <xf numFmtId="173" fontId="12" fillId="0" borderId="4" xfId="2" applyNumberFormat="1" applyFont="1" applyBorder="1" applyAlignment="1">
      <alignment horizontal="right" vertical="center"/>
    </xf>
    <xf numFmtId="173" fontId="12" fillId="0" borderId="31" xfId="0" applyNumberFormat="1" applyFont="1" applyBorder="1" applyAlignment="1">
      <alignment horizontal="right" vertical="center"/>
    </xf>
    <xf numFmtId="173" fontId="11" fillId="0" borderId="44" xfId="0" applyNumberFormat="1" applyFont="1" applyBorder="1" applyAlignment="1">
      <alignment horizontal="right" vertical="center"/>
    </xf>
    <xf numFmtId="173" fontId="12" fillId="3" borderId="4" xfId="0" applyNumberFormat="1" applyFont="1" applyFill="1" applyBorder="1" applyAlignment="1">
      <alignment horizontal="right" vertical="center" wrapText="1"/>
    </xf>
    <xf numFmtId="173" fontId="12" fillId="0" borderId="4" xfId="0" applyNumberFormat="1" applyFont="1" applyBorder="1" applyAlignment="1">
      <alignment horizontal="right" vertical="center" wrapText="1"/>
    </xf>
    <xf numFmtId="173" fontId="12" fillId="0" borderId="0" xfId="0" applyNumberFormat="1" applyFont="1" applyAlignment="1">
      <alignment horizontal="right" vertical="center"/>
    </xf>
    <xf numFmtId="173" fontId="12" fillId="0" borderId="47" xfId="0" applyNumberFormat="1" applyFont="1" applyBorder="1" applyAlignment="1">
      <alignment horizontal="right" vertical="center"/>
    </xf>
    <xf numFmtId="173" fontId="12" fillId="0" borderId="32" xfId="0" applyNumberFormat="1" applyFont="1" applyBorder="1" applyAlignment="1">
      <alignment horizontal="right" vertical="center"/>
    </xf>
    <xf numFmtId="173" fontId="11" fillId="0" borderId="36" xfId="0" applyNumberFormat="1" applyFont="1" applyBorder="1" applyAlignment="1">
      <alignment horizontal="right" vertical="center"/>
    </xf>
    <xf numFmtId="173" fontId="12" fillId="3" borderId="4" xfId="0" applyNumberFormat="1" applyFont="1" applyFill="1" applyBorder="1" applyAlignment="1">
      <alignment horizontal="center" vertical="center" wrapText="1"/>
    </xf>
    <xf numFmtId="173" fontId="11" fillId="8" borderId="4" xfId="0" applyNumberFormat="1" applyFont="1" applyFill="1" applyBorder="1" applyAlignment="1">
      <alignment horizontal="left" vertical="center" wrapText="1"/>
    </xf>
    <xf numFmtId="173" fontId="11" fillId="0" borderId="10" xfId="0" applyNumberFormat="1" applyFont="1" applyBorder="1" applyAlignment="1">
      <alignment horizontal="right" vertical="center"/>
    </xf>
    <xf numFmtId="173" fontId="12" fillId="3" borderId="32" xfId="0" applyNumberFormat="1" applyFont="1" applyFill="1" applyBorder="1" applyAlignment="1">
      <alignment horizontal="center" vertical="center" wrapText="1"/>
    </xf>
    <xf numFmtId="173" fontId="11" fillId="0" borderId="0" xfId="0" applyNumberFormat="1" applyFont="1" applyAlignment="1">
      <alignment horizontal="right" vertical="center"/>
    </xf>
    <xf numFmtId="173" fontId="11" fillId="13" borderId="14" xfId="0" applyNumberFormat="1" applyFont="1" applyFill="1" applyBorder="1" applyAlignment="1">
      <alignment horizontal="left" vertical="center" wrapText="1"/>
    </xf>
    <xf numFmtId="173" fontId="12" fillId="0" borderId="38" xfId="1" applyNumberFormat="1" applyFont="1" applyBorder="1" applyAlignment="1" applyProtection="1">
      <alignment horizontal="center" vertical="center"/>
    </xf>
    <xf numFmtId="173" fontId="12" fillId="0" borderId="4" xfId="1" applyNumberFormat="1" applyFont="1" applyBorder="1" applyAlignment="1" applyProtection="1">
      <alignment horizontal="center" vertical="center"/>
    </xf>
    <xf numFmtId="173" fontId="12" fillId="0" borderId="31" xfId="1" applyNumberFormat="1" applyFont="1" applyBorder="1" applyAlignment="1" applyProtection="1">
      <alignment horizontal="center" vertical="center"/>
    </xf>
    <xf numFmtId="173" fontId="12" fillId="0" borderId="31" xfId="1" applyNumberFormat="1" applyFont="1" applyBorder="1" applyAlignment="1" applyProtection="1">
      <alignment horizontal="right" vertical="center"/>
    </xf>
    <xf numFmtId="173" fontId="12" fillId="0" borderId="0" xfId="0" applyNumberFormat="1" applyFont="1" applyAlignment="1">
      <alignment vertical="center"/>
    </xf>
    <xf numFmtId="173" fontId="11" fillId="8" borderId="26" xfId="0" applyNumberFormat="1" applyFont="1" applyFill="1" applyBorder="1" applyAlignment="1">
      <alignment horizontal="left" vertical="center" wrapText="1"/>
    </xf>
    <xf numFmtId="173" fontId="11" fillId="0" borderId="48" xfId="5" applyNumberFormat="1" applyFont="1" applyBorder="1" applyAlignment="1">
      <alignment horizontal="center" vertical="center"/>
    </xf>
    <xf numFmtId="173" fontId="12" fillId="0" borderId="48" xfId="5" applyNumberFormat="1" applyFont="1" applyBorder="1" applyAlignment="1">
      <alignment horizontal="center" vertical="center"/>
    </xf>
    <xf numFmtId="173" fontId="12" fillId="0" borderId="49" xfId="5" applyNumberFormat="1" applyFont="1" applyBorder="1" applyAlignment="1">
      <alignment horizontal="center" vertical="center"/>
    </xf>
    <xf numFmtId="173" fontId="11" fillId="18" borderId="26" xfId="5" applyNumberFormat="1" applyFont="1" applyFill="1" applyBorder="1" applyAlignment="1">
      <alignment horizontal="center" vertical="center"/>
    </xf>
    <xf numFmtId="173" fontId="11" fillId="0" borderId="0" xfId="5" applyNumberFormat="1" applyFont="1" applyAlignment="1">
      <alignment horizontal="center" vertical="center"/>
    </xf>
    <xf numFmtId="173" fontId="12" fillId="0" borderId="0" xfId="1" applyNumberFormat="1" applyFont="1" applyFill="1" applyAlignment="1">
      <alignment vertical="center"/>
    </xf>
    <xf numFmtId="173" fontId="12" fillId="0" borderId="2" xfId="84" applyNumberFormat="1" applyFont="1" applyFill="1" applyBorder="1" applyAlignment="1">
      <alignment vertical="center"/>
    </xf>
    <xf numFmtId="173" fontId="11" fillId="0" borderId="38" xfId="1" applyNumberFormat="1" applyFont="1" applyFill="1" applyBorder="1" applyAlignment="1">
      <alignment horizontal="center" vertical="center" wrapText="1"/>
    </xf>
    <xf numFmtId="173" fontId="11" fillId="0" borderId="4" xfId="1" applyNumberFormat="1" applyFont="1" applyFill="1" applyBorder="1" applyAlignment="1">
      <alignment horizontal="right" vertical="center" wrapText="1"/>
    </xf>
    <xf numFmtId="173" fontId="12" fillId="0" borderId="4" xfId="1" applyNumberFormat="1" applyFont="1" applyFill="1" applyBorder="1" applyAlignment="1">
      <alignment horizontal="right" vertical="center"/>
    </xf>
    <xf numFmtId="173" fontId="45" fillId="0" borderId="4" xfId="1" applyNumberFormat="1" applyFont="1" applyBorder="1" applyAlignment="1">
      <alignment horizontal="right" vertical="center"/>
    </xf>
    <xf numFmtId="173" fontId="45" fillId="0" borderId="4" xfId="1" applyNumberFormat="1" applyFont="1" applyFill="1" applyBorder="1" applyAlignment="1">
      <alignment horizontal="right" vertical="center"/>
    </xf>
    <xf numFmtId="173" fontId="46" fillId="0" borderId="4" xfId="1" applyNumberFormat="1" applyFont="1" applyBorder="1" applyAlignment="1">
      <alignment horizontal="right" vertical="center"/>
    </xf>
    <xf numFmtId="173" fontId="11" fillId="0" borderId="9" xfId="1" applyNumberFormat="1" applyFont="1" applyFill="1" applyBorder="1" applyAlignment="1">
      <alignment horizontal="right" vertical="center"/>
    </xf>
    <xf numFmtId="173" fontId="12" fillId="0" borderId="4" xfId="1" applyNumberFormat="1" applyFont="1" applyFill="1" applyBorder="1" applyAlignment="1">
      <alignment horizontal="right" vertical="center" wrapText="1"/>
    </xf>
    <xf numFmtId="173" fontId="16" fillId="0" borderId="4" xfId="1" applyNumberFormat="1" applyFont="1" applyBorder="1" applyAlignment="1">
      <alignment horizontal="right" vertical="center"/>
    </xf>
    <xf numFmtId="173" fontId="11" fillId="8" borderId="4" xfId="1" applyNumberFormat="1" applyFont="1" applyFill="1" applyBorder="1" applyAlignment="1">
      <alignment horizontal="right" vertical="center" wrapText="1"/>
    </xf>
    <xf numFmtId="173" fontId="47" fillId="0" borderId="4" xfId="1" applyNumberFormat="1" applyFont="1" applyBorder="1" applyAlignment="1">
      <alignment horizontal="right" vertical="center"/>
    </xf>
    <xf numFmtId="173" fontId="12" fillId="0" borderId="0" xfId="1" applyNumberFormat="1" applyFont="1" applyBorder="1" applyAlignment="1">
      <alignment horizontal="right" vertical="center"/>
    </xf>
    <xf numFmtId="173" fontId="12" fillId="0" borderId="0" xfId="1" applyNumberFormat="1" applyFont="1" applyFill="1" applyBorder="1" applyAlignment="1">
      <alignment horizontal="right" vertical="center"/>
    </xf>
    <xf numFmtId="173" fontId="48" fillId="0" borderId="4" xfId="1" applyNumberFormat="1" applyFont="1" applyBorder="1" applyAlignment="1">
      <alignment horizontal="right" vertical="center"/>
    </xf>
    <xf numFmtId="173" fontId="12" fillId="0" borderId="32" xfId="1" applyNumberFormat="1" applyFont="1" applyBorder="1" applyAlignment="1">
      <alignment horizontal="right" vertical="center"/>
    </xf>
    <xf numFmtId="173" fontId="11" fillId="0" borderId="46" xfId="1" applyNumberFormat="1" applyFont="1" applyFill="1" applyBorder="1" applyAlignment="1">
      <alignment horizontal="right" vertical="center"/>
    </xf>
    <xf numFmtId="173" fontId="12" fillId="0" borderId="4" xfId="1" applyNumberFormat="1" applyFont="1" applyFill="1" applyBorder="1" applyAlignment="1">
      <alignment horizontal="center" vertical="center" wrapText="1"/>
    </xf>
    <xf numFmtId="173" fontId="11" fillId="8" borderId="4" xfId="1" applyNumberFormat="1" applyFont="1" applyFill="1" applyBorder="1" applyAlignment="1">
      <alignment horizontal="left" vertical="center" wrapText="1"/>
    </xf>
    <xf numFmtId="173" fontId="11" fillId="0" borderId="4" xfId="1" applyNumberFormat="1" applyFont="1" applyFill="1" applyBorder="1" applyAlignment="1">
      <alignment horizontal="left" vertical="center" wrapText="1"/>
    </xf>
    <xf numFmtId="173" fontId="12" fillId="0" borderId="32" xfId="1" applyNumberFormat="1" applyFont="1" applyFill="1" applyBorder="1" applyAlignment="1">
      <alignment horizontal="center" vertical="center" wrapText="1"/>
    </xf>
    <xf numFmtId="173" fontId="49" fillId="0" borderId="4" xfId="1" applyNumberFormat="1" applyFont="1" applyBorder="1" applyAlignment="1">
      <alignment horizontal="right"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1" fillId="0" borderId="15" xfId="5" applyNumberFormat="1" applyFont="1" applyBorder="1" applyAlignment="1">
      <alignment horizontal="right" vertical="center"/>
    </xf>
    <xf numFmtId="173" fontId="11" fillId="0" borderId="0" xfId="5" applyNumberFormat="1" applyFont="1" applyAlignment="1">
      <alignment horizontal="right" vertical="center"/>
    </xf>
    <xf numFmtId="173" fontId="11" fillId="0" borderId="2" xfId="0" applyNumberFormat="1" applyFont="1" applyBorder="1" applyAlignment="1">
      <alignment horizontal="left" vertical="center" wrapText="1"/>
    </xf>
    <xf numFmtId="173" fontId="11" fillId="0" borderId="38" xfId="1" applyNumberFormat="1" applyFont="1" applyFill="1" applyBorder="1" applyAlignment="1" applyProtection="1">
      <alignment vertical="center"/>
    </xf>
    <xf numFmtId="173" fontId="11" fillId="0" borderId="4" xfId="1" applyNumberFormat="1" applyFont="1" applyFill="1" applyBorder="1" applyAlignment="1" applyProtection="1">
      <alignment vertical="center"/>
    </xf>
    <xf numFmtId="173" fontId="11" fillId="0" borderId="31" xfId="1" applyNumberFormat="1" applyFont="1" applyFill="1" applyBorder="1" applyAlignment="1" applyProtection="1">
      <alignment vertical="center"/>
    </xf>
    <xf numFmtId="173" fontId="11" fillId="0" borderId="78" xfId="1" applyNumberFormat="1" applyFont="1" applyFill="1" applyBorder="1" applyAlignment="1" applyProtection="1">
      <alignment horizontal="right" vertical="center"/>
    </xf>
    <xf numFmtId="173" fontId="11" fillId="0" borderId="27" xfId="0" applyNumberFormat="1" applyFont="1" applyBorder="1" applyAlignment="1">
      <alignment horizontal="left" vertical="center" wrapText="1"/>
    </xf>
    <xf numFmtId="173" fontId="11" fillId="0" borderId="0" xfId="5" applyNumberFormat="1" applyFont="1" applyAlignment="1">
      <alignment vertical="center"/>
    </xf>
    <xf numFmtId="173" fontId="12" fillId="0" borderId="15" xfId="5" applyNumberFormat="1" applyFont="1" applyBorder="1" applyAlignment="1">
      <alignment horizontal="right" vertical="center"/>
    </xf>
    <xf numFmtId="173" fontId="12" fillId="0" borderId="76" xfId="5" applyNumberFormat="1" applyFont="1" applyBorder="1" applyAlignment="1">
      <alignment horizontal="right" vertical="center"/>
    </xf>
    <xf numFmtId="173" fontId="11" fillId="0" borderId="27" xfId="5" applyNumberFormat="1" applyFont="1" applyBorder="1" applyAlignment="1">
      <alignment horizontal="right" vertical="center"/>
    </xf>
    <xf numFmtId="173" fontId="12" fillId="0" borderId="0" xfId="0" applyNumberFormat="1" applyFont="1"/>
    <xf numFmtId="164" fontId="11" fillId="6" borderId="6" xfId="0" applyNumberFormat="1" applyFont="1" applyFill="1" applyBorder="1" applyAlignment="1">
      <alignment vertical="center"/>
    </xf>
    <xf numFmtId="164" fontId="11" fillId="6" borderId="0" xfId="0" applyNumberFormat="1" applyFont="1" applyFill="1" applyAlignment="1">
      <alignment vertical="center"/>
    </xf>
    <xf numFmtId="173" fontId="11" fillId="6" borderId="0" xfId="0" applyNumberFormat="1" applyFont="1" applyFill="1" applyAlignment="1">
      <alignment vertical="center"/>
    </xf>
    <xf numFmtId="0" fontId="12" fillId="6" borderId="31" xfId="0" applyFont="1" applyFill="1" applyBorder="1" applyAlignment="1" applyProtection="1">
      <alignment horizontal="left" vertical="center"/>
      <protection locked="0"/>
    </xf>
    <xf numFmtId="0" fontId="11" fillId="6" borderId="31" xfId="0" applyFont="1" applyFill="1" applyBorder="1" applyAlignment="1" applyProtection="1">
      <alignment vertical="center"/>
      <protection locked="0"/>
    </xf>
    <xf numFmtId="0" fontId="12" fillId="6" borderId="31" xfId="0" applyFont="1" applyFill="1" applyBorder="1" applyAlignment="1">
      <alignment vertical="center"/>
    </xf>
    <xf numFmtId="3" fontId="12" fillId="6" borderId="31" xfId="0" applyNumberFormat="1" applyFont="1" applyFill="1" applyBorder="1" applyAlignment="1">
      <alignment horizontal="center" vertical="center"/>
    </xf>
    <xf numFmtId="173" fontId="12" fillId="6" borderId="31" xfId="1" applyNumberFormat="1" applyFont="1" applyFill="1" applyBorder="1" applyAlignment="1" applyProtection="1">
      <alignment horizontal="center" vertical="center"/>
    </xf>
    <xf numFmtId="164" fontId="11" fillId="6" borderId="0" xfId="0" applyNumberFormat="1" applyFont="1" applyFill="1" applyAlignment="1">
      <alignment horizontal="left" vertical="center"/>
    </xf>
    <xf numFmtId="164" fontId="12" fillId="0" borderId="0" xfId="235" applyNumberFormat="1" applyAlignment="1" applyProtection="1">
      <alignment horizontal="right" vertical="center"/>
      <protection locked="0"/>
    </xf>
    <xf numFmtId="0" fontId="12" fillId="0" borderId="0" xfId="235" applyAlignment="1" applyProtection="1">
      <alignment horizontal="center"/>
      <protection locked="0"/>
    </xf>
    <xf numFmtId="164" fontId="12" fillId="0" borderId="0" xfId="1" applyFont="1" applyBorder="1" applyProtection="1">
      <protection locked="0"/>
    </xf>
    <xf numFmtId="164" fontId="12" fillId="0" borderId="0" xfId="235" applyNumberFormat="1" applyAlignment="1" applyProtection="1">
      <alignment horizontal="center"/>
      <protection locked="0"/>
    </xf>
    <xf numFmtId="1" fontId="12" fillId="0" borderId="4" xfId="0" applyNumberFormat="1" applyFont="1" applyBorder="1" applyAlignment="1">
      <alignment horizontal="center" vertical="center"/>
    </xf>
    <xf numFmtId="174" fontId="12" fillId="0" borderId="4" xfId="2" applyNumberFormat="1" applyFont="1" applyBorder="1" applyAlignment="1">
      <alignment horizontal="center" vertical="center"/>
    </xf>
    <xf numFmtId="10" fontId="12" fillId="0" borderId="4" xfId="2" applyNumberFormat="1" applyFont="1" applyBorder="1" applyAlignment="1">
      <alignment horizontal="right" vertical="center"/>
    </xf>
    <xf numFmtId="10" fontId="12" fillId="0" borderId="4" xfId="0" applyNumberFormat="1" applyFont="1" applyBorder="1" applyAlignment="1">
      <alignment horizontal="right" vertical="center"/>
    </xf>
    <xf numFmtId="3" fontId="12" fillId="20" borderId="4" xfId="235" applyNumberFormat="1" applyFill="1" applyBorder="1" applyAlignment="1" applyProtection="1">
      <alignment horizontal="center" vertical="center"/>
      <protection locked="0"/>
    </xf>
    <xf numFmtId="164" fontId="12" fillId="20" borderId="4" xfId="235" applyNumberFormat="1" applyFill="1" applyBorder="1" applyAlignment="1" applyProtection="1">
      <alignment horizontal="right" vertical="center"/>
      <protection locked="0"/>
    </xf>
    <xf numFmtId="3" fontId="12" fillId="20" borderId="4" xfId="235" applyNumberFormat="1" applyFill="1" applyBorder="1" applyAlignment="1">
      <alignment horizontal="center" vertical="center"/>
    </xf>
    <xf numFmtId="164" fontId="12" fillId="20" borderId="4" xfId="314" applyNumberFormat="1" applyFont="1" applyFill="1" applyBorder="1" applyAlignment="1" applyProtection="1">
      <alignment horizontal="right" vertical="center"/>
    </xf>
    <xf numFmtId="164" fontId="0" fillId="20" borderId="4" xfId="314" applyNumberFormat="1" applyFont="1" applyFill="1" applyBorder="1" applyAlignment="1" applyProtection="1">
      <alignment horizontal="right" vertical="center"/>
    </xf>
    <xf numFmtId="174" fontId="12" fillId="20" borderId="4" xfId="235" applyNumberFormat="1" applyFill="1" applyBorder="1" applyAlignment="1" applyProtection="1">
      <alignment horizontal="right" vertical="center"/>
      <protection locked="0"/>
    </xf>
    <xf numFmtId="0" fontId="12" fillId="20" borderId="4" xfId="235" applyFill="1" applyBorder="1" applyAlignment="1" applyProtection="1">
      <alignment horizontal="right" vertical="center"/>
      <protection locked="0"/>
    </xf>
    <xf numFmtId="173" fontId="11" fillId="0" borderId="9" xfId="5" applyNumberFormat="1" applyFont="1" applyBorder="1" applyAlignment="1">
      <alignment horizontal="right" vertical="center"/>
    </xf>
    <xf numFmtId="2" fontId="44" fillId="4" borderId="17" xfId="3" applyNumberFormat="1" applyFont="1" applyFill="1" applyBorder="1" applyAlignment="1">
      <alignment horizontal="center" vertical="center" wrapText="1"/>
    </xf>
    <xf numFmtId="2" fontId="44" fillId="4" borderId="11" xfId="3" applyNumberFormat="1" applyFont="1" applyFill="1" applyBorder="1" applyAlignment="1">
      <alignment horizontal="center" vertical="center" wrapText="1"/>
    </xf>
    <xf numFmtId="2" fontId="44" fillId="0" borderId="33" xfId="3" applyNumberFormat="1" applyFont="1" applyBorder="1" applyAlignment="1">
      <alignment horizontal="center" vertical="center" wrapText="1"/>
    </xf>
    <xf numFmtId="2" fontId="44" fillId="4" borderId="13" xfId="3" applyNumberFormat="1" applyFont="1" applyFill="1" applyBorder="1" applyAlignment="1">
      <alignment horizontal="center" vertical="center" wrapText="1"/>
    </xf>
    <xf numFmtId="2" fontId="44" fillId="4" borderId="20" xfId="3" applyNumberFormat="1" applyFont="1" applyFill="1" applyBorder="1" applyAlignment="1">
      <alignment horizontal="center" vertical="center" wrapText="1"/>
    </xf>
    <xf numFmtId="2" fontId="44" fillId="0" borderId="34" xfId="3" applyNumberFormat="1" applyFont="1" applyBorder="1" applyAlignment="1">
      <alignment horizontal="center" vertical="center" wrapText="1"/>
    </xf>
    <xf numFmtId="0" fontId="11" fillId="18" borderId="72" xfId="5" applyFont="1" applyFill="1" applyBorder="1" applyAlignment="1">
      <alignment horizontal="left" vertical="center" wrapText="1"/>
    </xf>
    <xf numFmtId="0" fontId="11" fillId="18" borderId="53" xfId="5" applyFont="1" applyFill="1" applyBorder="1" applyAlignment="1">
      <alignment horizontal="left" vertical="center" wrapText="1"/>
    </xf>
    <xf numFmtId="0" fontId="11" fillId="18" borderId="8" xfId="5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7" borderId="52" xfId="0" applyFont="1" applyFill="1" applyBorder="1" applyAlignment="1">
      <alignment horizontal="center" vertical="center" wrapText="1"/>
    </xf>
    <xf numFmtId="0" fontId="28" fillId="7" borderId="55" xfId="0" applyFont="1" applyFill="1" applyBorder="1" applyAlignment="1">
      <alignment horizontal="center" vertical="center" wrapText="1"/>
    </xf>
    <xf numFmtId="0" fontId="28" fillId="7" borderId="56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right"/>
    </xf>
    <xf numFmtId="0" fontId="28" fillId="2" borderId="55" xfId="0" applyFont="1" applyFill="1" applyBorder="1" applyAlignment="1">
      <alignment horizontal="right"/>
    </xf>
    <xf numFmtId="0" fontId="28" fillId="2" borderId="67" xfId="0" applyFont="1" applyFill="1" applyBorder="1" applyAlignment="1">
      <alignment horizontal="right"/>
    </xf>
    <xf numFmtId="2" fontId="29" fillId="0" borderId="35" xfId="0" applyNumberFormat="1" applyFont="1" applyBorder="1" applyAlignment="1">
      <alignment horizontal="center" vertical="center"/>
    </xf>
    <xf numFmtId="2" fontId="29" fillId="0" borderId="53" xfId="0" applyNumberFormat="1" applyFont="1" applyBorder="1" applyAlignment="1">
      <alignment horizontal="center" vertical="center"/>
    </xf>
    <xf numFmtId="2" fontId="29" fillId="0" borderId="8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8" fillId="0" borderId="69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0" borderId="21" xfId="0" applyFont="1" applyBorder="1" applyAlignment="1">
      <alignment horizontal="right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2" fontId="31" fillId="6" borderId="22" xfId="0" applyNumberFormat="1" applyFont="1" applyFill="1" applyBorder="1" applyAlignment="1">
      <alignment horizontal="left" vertical="center" wrapText="1"/>
    </xf>
    <xf numFmtId="2" fontId="31" fillId="6" borderId="16" xfId="0" applyNumberFormat="1" applyFont="1" applyFill="1" applyBorder="1" applyAlignment="1">
      <alignment horizontal="left" vertical="center" wrapText="1"/>
    </xf>
    <xf numFmtId="2" fontId="31" fillId="6" borderId="23" xfId="0" applyNumberFormat="1" applyFont="1" applyFill="1" applyBorder="1" applyAlignment="1">
      <alignment horizontal="left" vertical="center" wrapText="1"/>
    </xf>
    <xf numFmtId="2" fontId="31" fillId="6" borderId="5" xfId="0" applyNumberFormat="1" applyFont="1" applyFill="1" applyBorder="1" applyAlignment="1">
      <alignment horizontal="left" vertical="center" wrapText="1"/>
    </xf>
    <xf numFmtId="2" fontId="31" fillId="6" borderId="0" xfId="0" applyNumberFormat="1" applyFont="1" applyFill="1" applyAlignment="1">
      <alignment horizontal="left" vertical="center" wrapText="1"/>
    </xf>
    <xf numFmtId="2" fontId="31" fillId="6" borderId="50" xfId="0" applyNumberFormat="1" applyFont="1" applyFill="1" applyBorder="1" applyAlignment="1">
      <alignment horizontal="left" vertical="center" wrapText="1"/>
    </xf>
    <xf numFmtId="2" fontId="31" fillId="6" borderId="24" xfId="0" applyNumberFormat="1" applyFont="1" applyFill="1" applyBorder="1" applyAlignment="1">
      <alignment horizontal="left" vertical="center" wrapText="1"/>
    </xf>
    <xf numFmtId="2" fontId="31" fillId="6" borderId="25" xfId="0" applyNumberFormat="1" applyFont="1" applyFill="1" applyBorder="1" applyAlignment="1">
      <alignment horizontal="left" vertical="center" wrapText="1"/>
    </xf>
    <xf numFmtId="2" fontId="31" fillId="6" borderId="4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2" borderId="52" xfId="0" applyFont="1" applyFill="1" applyBorder="1" applyAlignment="1">
      <alignment horizontal="right"/>
    </xf>
    <xf numFmtId="0" fontId="11" fillId="2" borderId="55" xfId="0" applyFont="1" applyFill="1" applyBorder="1" applyAlignment="1">
      <alignment horizontal="right"/>
    </xf>
    <xf numFmtId="0" fontId="11" fillId="2" borderId="56" xfId="0" applyFont="1" applyFill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28" fillId="3" borderId="57" xfId="0" applyFont="1" applyFill="1" applyBorder="1" applyAlignment="1">
      <alignment horizontal="center" vertical="center"/>
    </xf>
    <xf numFmtId="0" fontId="28" fillId="3" borderId="58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46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8" fillId="6" borderId="56" xfId="0" applyFont="1" applyFill="1" applyBorder="1" applyAlignment="1">
      <alignment horizontal="center" vertical="center" wrapText="1"/>
    </xf>
    <xf numFmtId="0" fontId="28" fillId="15" borderId="52" xfId="0" applyFont="1" applyFill="1" applyBorder="1" applyAlignment="1">
      <alignment horizontal="center" vertical="center" wrapText="1"/>
    </xf>
    <xf numFmtId="0" fontId="28" fillId="15" borderId="55" xfId="0" applyFont="1" applyFill="1" applyBorder="1" applyAlignment="1">
      <alignment horizontal="center" vertical="center" wrapText="1"/>
    </xf>
    <xf numFmtId="0" fontId="28" fillId="15" borderId="56" xfId="0" applyFont="1" applyFill="1" applyBorder="1" applyAlignment="1">
      <alignment horizontal="center" vertical="center" wrapText="1"/>
    </xf>
    <xf numFmtId="0" fontId="28" fillId="10" borderId="52" xfId="0" applyFont="1" applyFill="1" applyBorder="1" applyAlignment="1">
      <alignment horizontal="center" vertical="center" wrapText="1"/>
    </xf>
    <xf numFmtId="0" fontId="28" fillId="10" borderId="55" xfId="0" applyFont="1" applyFill="1" applyBorder="1" applyAlignment="1">
      <alignment horizontal="center" vertical="center" wrapText="1"/>
    </xf>
    <xf numFmtId="0" fontId="28" fillId="10" borderId="56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/>
    </xf>
    <xf numFmtId="0" fontId="28" fillId="3" borderId="5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11" fillId="0" borderId="20" xfId="235" applyNumberFormat="1" applyFont="1" applyBorder="1" applyAlignment="1" applyProtection="1">
      <alignment horizontal="left" wrapText="1"/>
      <protection locked="0"/>
    </xf>
  </cellXfs>
  <cellStyles count="322">
    <cellStyle name="Comma [2]" xfId="143" xr:uid="{00000000-0005-0000-0000-000001000000}"/>
    <cellStyle name="Comma 10" xfId="84" xr:uid="{00000000-0005-0000-0000-000002000000}"/>
    <cellStyle name="Comma 10 2" xfId="145" xr:uid="{00000000-0005-0000-0000-000003000000}"/>
    <cellStyle name="Comma 10 3" xfId="144" xr:uid="{00000000-0005-0000-0000-000004000000}"/>
    <cellStyle name="Comma 11" xfId="117" xr:uid="{00000000-0005-0000-0000-000005000000}"/>
    <cellStyle name="Comma 11 2" xfId="147" xr:uid="{00000000-0005-0000-0000-000006000000}"/>
    <cellStyle name="Comma 11 3" xfId="146" xr:uid="{00000000-0005-0000-0000-000007000000}"/>
    <cellStyle name="Comma 12" xfId="148" xr:uid="{00000000-0005-0000-0000-000008000000}"/>
    <cellStyle name="Comma 12 2" xfId="149" xr:uid="{00000000-0005-0000-0000-000009000000}"/>
    <cellStyle name="Comma 13" xfId="150" xr:uid="{00000000-0005-0000-0000-00000A000000}"/>
    <cellStyle name="Comma 13 2" xfId="151" xr:uid="{00000000-0005-0000-0000-00000B000000}"/>
    <cellStyle name="Comma 14" xfId="152" xr:uid="{00000000-0005-0000-0000-00000C000000}"/>
    <cellStyle name="Comma 14 2" xfId="153" xr:uid="{00000000-0005-0000-0000-00000D000000}"/>
    <cellStyle name="Comma 15" xfId="154" xr:uid="{00000000-0005-0000-0000-00000E000000}"/>
    <cellStyle name="Comma 15 2" xfId="155" xr:uid="{00000000-0005-0000-0000-00000F000000}"/>
    <cellStyle name="Comma 16" xfId="156" xr:uid="{00000000-0005-0000-0000-000010000000}"/>
    <cellStyle name="Comma 16 2" xfId="157" xr:uid="{00000000-0005-0000-0000-000011000000}"/>
    <cellStyle name="Comma 17" xfId="158" xr:uid="{00000000-0005-0000-0000-000012000000}"/>
    <cellStyle name="Comma 17 2" xfId="159" xr:uid="{00000000-0005-0000-0000-000013000000}"/>
    <cellStyle name="Comma 18" xfId="160" xr:uid="{00000000-0005-0000-0000-000014000000}"/>
    <cellStyle name="Comma 18 2" xfId="161" xr:uid="{00000000-0005-0000-0000-000015000000}"/>
    <cellStyle name="Comma 19" xfId="162" xr:uid="{00000000-0005-0000-0000-000016000000}"/>
    <cellStyle name="Comma 19 2" xfId="163" xr:uid="{00000000-0005-0000-0000-000017000000}"/>
    <cellStyle name="Comma 2" xfId="7" xr:uid="{00000000-0005-0000-0000-000018000000}"/>
    <cellStyle name="Comma 2 2" xfId="28" xr:uid="{00000000-0005-0000-0000-000019000000}"/>
    <cellStyle name="Comma 2 2 2" xfId="165" xr:uid="{00000000-0005-0000-0000-00001A000000}"/>
    <cellStyle name="Comma 2 3" xfId="32" xr:uid="{00000000-0005-0000-0000-00001B000000}"/>
    <cellStyle name="Comma 2 3 2" xfId="264" xr:uid="{00000000-0005-0000-0000-00001C000000}"/>
    <cellStyle name="Comma 2 4" xfId="164" xr:uid="{00000000-0005-0000-0000-00001D000000}"/>
    <cellStyle name="Comma 2 5" xfId="40" xr:uid="{00000000-0005-0000-0000-00001E000000}"/>
    <cellStyle name="Comma 2 6" xfId="310" xr:uid="{00000000-0005-0000-0000-00001F000000}"/>
    <cellStyle name="Comma 20" xfId="166" xr:uid="{00000000-0005-0000-0000-000020000000}"/>
    <cellStyle name="Comma 20 2" xfId="167" xr:uid="{00000000-0005-0000-0000-000021000000}"/>
    <cellStyle name="Comma 21" xfId="168" xr:uid="{00000000-0005-0000-0000-000022000000}"/>
    <cellStyle name="Comma 21 2" xfId="169" xr:uid="{00000000-0005-0000-0000-000023000000}"/>
    <cellStyle name="Comma 22" xfId="170" xr:uid="{00000000-0005-0000-0000-000024000000}"/>
    <cellStyle name="Comma 22 2" xfId="171" xr:uid="{00000000-0005-0000-0000-000025000000}"/>
    <cellStyle name="Comma 23" xfId="172" xr:uid="{00000000-0005-0000-0000-000026000000}"/>
    <cellStyle name="Comma 23 2" xfId="173" xr:uid="{00000000-0005-0000-0000-000027000000}"/>
    <cellStyle name="Comma 24" xfId="174" xr:uid="{00000000-0005-0000-0000-000028000000}"/>
    <cellStyle name="Comma 24 2" xfId="175" xr:uid="{00000000-0005-0000-0000-000029000000}"/>
    <cellStyle name="Comma 25" xfId="176" xr:uid="{00000000-0005-0000-0000-00002A000000}"/>
    <cellStyle name="Comma 25 2" xfId="177" xr:uid="{00000000-0005-0000-0000-00002B000000}"/>
    <cellStyle name="Comma 26" xfId="178" xr:uid="{00000000-0005-0000-0000-00002C000000}"/>
    <cellStyle name="Comma 27" xfId="179" xr:uid="{00000000-0005-0000-0000-00002D000000}"/>
    <cellStyle name="Comma 28" xfId="180" xr:uid="{00000000-0005-0000-0000-00002E000000}"/>
    <cellStyle name="Comma 29" xfId="181" xr:uid="{00000000-0005-0000-0000-00002F000000}"/>
    <cellStyle name="Comma 29 2" xfId="182" xr:uid="{00000000-0005-0000-0000-000030000000}"/>
    <cellStyle name="Comma 3" xfId="13" xr:uid="{00000000-0005-0000-0000-000031000000}"/>
    <cellStyle name="Comma 3 2" xfId="16" xr:uid="{00000000-0005-0000-0000-000032000000}"/>
    <cellStyle name="Comma 3 2 2" xfId="263" xr:uid="{00000000-0005-0000-0000-000033000000}"/>
    <cellStyle name="Comma 3 3" xfId="29" xr:uid="{00000000-0005-0000-0000-000034000000}"/>
    <cellStyle name="Comma 3 3 2" xfId="183" xr:uid="{00000000-0005-0000-0000-000035000000}"/>
    <cellStyle name="Comma 3 4" xfId="33" xr:uid="{00000000-0005-0000-0000-000036000000}"/>
    <cellStyle name="Comma 3 5" xfId="39" xr:uid="{00000000-0005-0000-0000-000037000000}"/>
    <cellStyle name="Comma 30" xfId="184" xr:uid="{00000000-0005-0000-0000-000038000000}"/>
    <cellStyle name="Comma 30 2" xfId="185" xr:uid="{00000000-0005-0000-0000-000039000000}"/>
    <cellStyle name="Comma 31" xfId="186" xr:uid="{00000000-0005-0000-0000-00003A000000}"/>
    <cellStyle name="Comma 31 2" xfId="187" xr:uid="{00000000-0005-0000-0000-00003B000000}"/>
    <cellStyle name="Comma 32" xfId="188" xr:uid="{00000000-0005-0000-0000-00003C000000}"/>
    <cellStyle name="Comma 32 2" xfId="189" xr:uid="{00000000-0005-0000-0000-00003D000000}"/>
    <cellStyle name="Comma 33" xfId="190" xr:uid="{00000000-0005-0000-0000-00003E000000}"/>
    <cellStyle name="Comma 33 2" xfId="191" xr:uid="{00000000-0005-0000-0000-00003F000000}"/>
    <cellStyle name="Comma 34" xfId="192" xr:uid="{00000000-0005-0000-0000-000040000000}"/>
    <cellStyle name="Comma 34 2" xfId="193" xr:uid="{00000000-0005-0000-0000-000041000000}"/>
    <cellStyle name="Comma 35" xfId="194" xr:uid="{00000000-0005-0000-0000-000042000000}"/>
    <cellStyle name="Comma 35 2" xfId="195" xr:uid="{00000000-0005-0000-0000-000043000000}"/>
    <cellStyle name="Comma 36" xfId="196" xr:uid="{00000000-0005-0000-0000-000044000000}"/>
    <cellStyle name="Comma 36 2" xfId="197" xr:uid="{00000000-0005-0000-0000-000045000000}"/>
    <cellStyle name="Comma 37" xfId="198" xr:uid="{00000000-0005-0000-0000-000046000000}"/>
    <cellStyle name="Comma 37 2" xfId="199" xr:uid="{00000000-0005-0000-0000-000047000000}"/>
    <cellStyle name="Comma 38" xfId="200" xr:uid="{00000000-0005-0000-0000-000048000000}"/>
    <cellStyle name="Comma 38 2" xfId="201" xr:uid="{00000000-0005-0000-0000-000049000000}"/>
    <cellStyle name="Comma 39" xfId="202" xr:uid="{00000000-0005-0000-0000-00004A000000}"/>
    <cellStyle name="Comma 39 2" xfId="203" xr:uid="{00000000-0005-0000-0000-00004B000000}"/>
    <cellStyle name="Comma 4" xfId="20" xr:uid="{00000000-0005-0000-0000-00004C000000}"/>
    <cellStyle name="Comma 4 2" xfId="54" xr:uid="{00000000-0005-0000-0000-00004D000000}"/>
    <cellStyle name="Comma 4 2 2" xfId="71" xr:uid="{00000000-0005-0000-0000-00004E000000}"/>
    <cellStyle name="Comma 4 2 2 2" xfId="103" xr:uid="{00000000-0005-0000-0000-00004F000000}"/>
    <cellStyle name="Comma 4 2 2 3" xfId="136" xr:uid="{00000000-0005-0000-0000-000050000000}"/>
    <cellStyle name="Comma 4 2 2 4" xfId="294" xr:uid="{00000000-0005-0000-0000-000051000000}"/>
    <cellStyle name="Comma 4 2 3" xfId="86" xr:uid="{00000000-0005-0000-0000-000052000000}"/>
    <cellStyle name="Comma 4 2 4" xfId="119" xr:uid="{00000000-0005-0000-0000-000053000000}"/>
    <cellStyle name="Comma 4 2 5" xfId="277" xr:uid="{00000000-0005-0000-0000-000054000000}"/>
    <cellStyle name="Comma 4 3" xfId="62" xr:uid="{00000000-0005-0000-0000-000055000000}"/>
    <cellStyle name="Comma 4 3 2" xfId="94" xr:uid="{00000000-0005-0000-0000-000056000000}"/>
    <cellStyle name="Comma 4 3 3" xfId="127" xr:uid="{00000000-0005-0000-0000-000057000000}"/>
    <cellStyle name="Comma 4 3 4" xfId="285" xr:uid="{00000000-0005-0000-0000-000058000000}"/>
    <cellStyle name="Comma 4 4" xfId="79" xr:uid="{00000000-0005-0000-0000-000059000000}"/>
    <cellStyle name="Comma 4 4 2" xfId="261" xr:uid="{00000000-0005-0000-0000-00005A000000}"/>
    <cellStyle name="Comma 4 5" xfId="111" xr:uid="{00000000-0005-0000-0000-00005B000000}"/>
    <cellStyle name="Comma 4 6" xfId="204" xr:uid="{00000000-0005-0000-0000-00005C000000}"/>
    <cellStyle name="Comma 4 7" xfId="37" xr:uid="{00000000-0005-0000-0000-00005D000000}"/>
    <cellStyle name="Comma 40" xfId="205" xr:uid="{00000000-0005-0000-0000-00005E000000}"/>
    <cellStyle name="Comma 40 2" xfId="206" xr:uid="{00000000-0005-0000-0000-00005F000000}"/>
    <cellStyle name="Comma 41" xfId="207" xr:uid="{00000000-0005-0000-0000-000060000000}"/>
    <cellStyle name="Comma 41 2" xfId="208" xr:uid="{00000000-0005-0000-0000-000061000000}"/>
    <cellStyle name="Comma 42" xfId="209" xr:uid="{00000000-0005-0000-0000-000062000000}"/>
    <cellStyle name="Comma 42 2" xfId="210" xr:uid="{00000000-0005-0000-0000-000063000000}"/>
    <cellStyle name="Comma 43" xfId="211" xr:uid="{00000000-0005-0000-0000-000064000000}"/>
    <cellStyle name="Comma 44" xfId="212" xr:uid="{00000000-0005-0000-0000-000065000000}"/>
    <cellStyle name="Comma 45" xfId="258" xr:uid="{00000000-0005-0000-0000-000066000000}"/>
    <cellStyle name="Comma 46" xfId="273" xr:uid="{00000000-0005-0000-0000-000067000000}"/>
    <cellStyle name="Comma 47" xfId="301" xr:uid="{00000000-0005-0000-0000-000068000000}"/>
    <cellStyle name="Comma 48" xfId="50" xr:uid="{00000000-0005-0000-0000-000069000000}"/>
    <cellStyle name="Comma 49" xfId="307" xr:uid="{00000000-0005-0000-0000-00006A000000}"/>
    <cellStyle name="Comma 5" xfId="22" xr:uid="{00000000-0005-0000-0000-00006B000000}"/>
    <cellStyle name="Comma 5 2" xfId="57" xr:uid="{00000000-0005-0000-0000-00006C000000}"/>
    <cellStyle name="Comma 5 2 2" xfId="74" xr:uid="{00000000-0005-0000-0000-00006D000000}"/>
    <cellStyle name="Comma 5 2 2 2" xfId="106" xr:uid="{00000000-0005-0000-0000-00006E000000}"/>
    <cellStyle name="Comma 5 2 2 3" xfId="139" xr:uid="{00000000-0005-0000-0000-00006F000000}"/>
    <cellStyle name="Comma 5 2 2 4" xfId="297" xr:uid="{00000000-0005-0000-0000-000070000000}"/>
    <cellStyle name="Comma 5 2 3" xfId="89" xr:uid="{00000000-0005-0000-0000-000071000000}"/>
    <cellStyle name="Comma 5 2 4" xfId="122" xr:uid="{00000000-0005-0000-0000-000072000000}"/>
    <cellStyle name="Comma 5 2 5" xfId="280" xr:uid="{00000000-0005-0000-0000-000073000000}"/>
    <cellStyle name="Comma 5 3" xfId="65" xr:uid="{00000000-0005-0000-0000-000074000000}"/>
    <cellStyle name="Comma 5 3 2" xfId="97" xr:uid="{00000000-0005-0000-0000-000075000000}"/>
    <cellStyle name="Comma 5 3 3" xfId="130" xr:uid="{00000000-0005-0000-0000-000076000000}"/>
    <cellStyle name="Comma 5 3 4" xfId="288" xr:uid="{00000000-0005-0000-0000-000077000000}"/>
    <cellStyle name="Comma 5 4" xfId="82" xr:uid="{00000000-0005-0000-0000-000078000000}"/>
    <cellStyle name="Comma 5 4 2" xfId="267" xr:uid="{00000000-0005-0000-0000-000079000000}"/>
    <cellStyle name="Comma 5 5" xfId="114" xr:uid="{00000000-0005-0000-0000-00007A000000}"/>
    <cellStyle name="Comma 5 6" xfId="213" xr:uid="{00000000-0005-0000-0000-00007B000000}"/>
    <cellStyle name="Comma 5 7" xfId="44" xr:uid="{00000000-0005-0000-0000-00007C000000}"/>
    <cellStyle name="Comma 50" xfId="308" xr:uid="{00000000-0005-0000-0000-00007D000000}"/>
    <cellStyle name="Comma 51" xfId="321" xr:uid="{5223C817-4CC5-4DC3-B324-341A9C34EAE5}"/>
    <cellStyle name="Comma 6" xfId="27" xr:uid="{00000000-0005-0000-0000-00007E000000}"/>
    <cellStyle name="Comma 6 2" xfId="270" xr:uid="{00000000-0005-0000-0000-00007F000000}"/>
    <cellStyle name="Comma 6 3" xfId="214" xr:uid="{00000000-0005-0000-0000-000080000000}"/>
    <cellStyle name="Comma 6 4" xfId="47" xr:uid="{00000000-0005-0000-0000-000081000000}"/>
    <cellStyle name="Comma 7" xfId="31" xr:uid="{00000000-0005-0000-0000-000082000000}"/>
    <cellStyle name="Comma 7 2" xfId="77" xr:uid="{00000000-0005-0000-0000-000083000000}"/>
    <cellStyle name="Comma 7 2 2" xfId="109" xr:uid="{00000000-0005-0000-0000-000084000000}"/>
    <cellStyle name="Comma 7 2 2 2" xfId="300" xr:uid="{00000000-0005-0000-0000-000085000000}"/>
    <cellStyle name="Comma 7 2 3" xfId="142" xr:uid="{00000000-0005-0000-0000-000086000000}"/>
    <cellStyle name="Comma 7 2 4" xfId="216" xr:uid="{00000000-0005-0000-0000-000087000000}"/>
    <cellStyle name="Comma 7 3" xfId="92" xr:uid="{00000000-0005-0000-0000-000088000000}"/>
    <cellStyle name="Comma 7 3 2" xfId="275" xr:uid="{00000000-0005-0000-0000-000089000000}"/>
    <cellStyle name="Comma 7 4" xfId="125" xr:uid="{00000000-0005-0000-0000-00008A000000}"/>
    <cellStyle name="Comma 7 5" xfId="215" xr:uid="{00000000-0005-0000-0000-00008B000000}"/>
    <cellStyle name="Comma 7 6" xfId="52" xr:uid="{00000000-0005-0000-0000-00008C000000}"/>
    <cellStyle name="Comma 8" xfId="60" xr:uid="{00000000-0005-0000-0000-00008D000000}"/>
    <cellStyle name="Comma 8 2" xfId="100" xr:uid="{00000000-0005-0000-0000-00008E000000}"/>
    <cellStyle name="Comma 8 2 2" xfId="218" xr:uid="{00000000-0005-0000-0000-00008F000000}"/>
    <cellStyle name="Comma 8 3" xfId="133" xr:uid="{00000000-0005-0000-0000-000090000000}"/>
    <cellStyle name="Comma 8 3 2" xfId="283" xr:uid="{00000000-0005-0000-0000-000091000000}"/>
    <cellStyle name="Comma 8 4" xfId="217" xr:uid="{00000000-0005-0000-0000-000092000000}"/>
    <cellStyle name="Comma 9" xfId="68" xr:uid="{00000000-0005-0000-0000-000093000000}"/>
    <cellStyle name="Comma 9 2" xfId="220" xr:uid="{00000000-0005-0000-0000-000094000000}"/>
    <cellStyle name="Comma 9 3" xfId="291" xr:uid="{00000000-0005-0000-0000-000095000000}"/>
    <cellStyle name="Comma 9 4" xfId="219" xr:uid="{00000000-0005-0000-0000-000096000000}"/>
    <cellStyle name="Comma0" xfId="221" xr:uid="{00000000-0005-0000-0000-000097000000}"/>
    <cellStyle name="Currency" xfId="1" builtinId="4"/>
    <cellStyle name="Currency 10" xfId="313" xr:uid="{00000000-0005-0000-0000-000099000000}"/>
    <cellStyle name="Currency 10 2" xfId="314" xr:uid="{00000000-0005-0000-0000-00009A000000}"/>
    <cellStyle name="Currency 11" xfId="318" xr:uid="{790EEE0D-4F6C-4316-8531-413683C5F492}"/>
    <cellStyle name="Currency 12" xfId="320" xr:uid="{971745C4-A5A3-4B03-A338-D877327DEB10}"/>
    <cellStyle name="Currency 2" xfId="6" xr:uid="{00000000-0005-0000-0000-00009B000000}"/>
    <cellStyle name="Currency 2 2" xfId="55" xr:uid="{00000000-0005-0000-0000-00009C000000}"/>
    <cellStyle name="Currency 2 2 2" xfId="72" xr:uid="{00000000-0005-0000-0000-00009D000000}"/>
    <cellStyle name="Currency 2 2 2 2" xfId="104" xr:uid="{00000000-0005-0000-0000-00009E000000}"/>
    <cellStyle name="Currency 2 2 2 3" xfId="137" xr:uid="{00000000-0005-0000-0000-00009F000000}"/>
    <cellStyle name="Currency 2 2 2 4" xfId="295" xr:uid="{00000000-0005-0000-0000-0000A0000000}"/>
    <cellStyle name="Currency 2 2 3" xfId="87" xr:uid="{00000000-0005-0000-0000-0000A1000000}"/>
    <cellStyle name="Currency 2 2 4" xfId="120" xr:uid="{00000000-0005-0000-0000-0000A2000000}"/>
    <cellStyle name="Currency 2 2 5" xfId="278" xr:uid="{00000000-0005-0000-0000-0000A3000000}"/>
    <cellStyle name="Currency 2 3" xfId="63" xr:uid="{00000000-0005-0000-0000-0000A4000000}"/>
    <cellStyle name="Currency 2 3 2" xfId="95" xr:uid="{00000000-0005-0000-0000-0000A5000000}"/>
    <cellStyle name="Currency 2 3 3" xfId="128" xr:uid="{00000000-0005-0000-0000-0000A6000000}"/>
    <cellStyle name="Currency 2 3 4" xfId="286" xr:uid="{00000000-0005-0000-0000-0000A7000000}"/>
    <cellStyle name="Currency 2 4" xfId="80" xr:uid="{00000000-0005-0000-0000-0000A8000000}"/>
    <cellStyle name="Currency 2 4 2" xfId="265" xr:uid="{00000000-0005-0000-0000-0000A9000000}"/>
    <cellStyle name="Currency 2 5" xfId="112" xr:uid="{00000000-0005-0000-0000-0000AA000000}"/>
    <cellStyle name="Currency 2 6" xfId="222" xr:uid="{00000000-0005-0000-0000-0000AB000000}"/>
    <cellStyle name="Currency 2 7" xfId="42" xr:uid="{00000000-0005-0000-0000-0000AC000000}"/>
    <cellStyle name="Currency 3" xfId="23" xr:uid="{00000000-0005-0000-0000-0000AD000000}"/>
    <cellStyle name="Currency 3 2" xfId="271" xr:uid="{00000000-0005-0000-0000-0000AE000000}"/>
    <cellStyle name="Currency 3 3" xfId="223" xr:uid="{00000000-0005-0000-0000-0000AF000000}"/>
    <cellStyle name="Currency 3 4" xfId="48" xr:uid="{00000000-0005-0000-0000-0000B0000000}"/>
    <cellStyle name="Currency 4" xfId="26" xr:uid="{00000000-0005-0000-0000-0000B1000000}"/>
    <cellStyle name="Currency 4 2" xfId="69" xr:uid="{00000000-0005-0000-0000-0000B2000000}"/>
    <cellStyle name="Currency 4 2 2" xfId="101" xr:uid="{00000000-0005-0000-0000-0000B3000000}"/>
    <cellStyle name="Currency 4 2 3" xfId="134" xr:uid="{00000000-0005-0000-0000-0000B4000000}"/>
    <cellStyle name="Currency 4 2 4" xfId="292" xr:uid="{00000000-0005-0000-0000-0000B5000000}"/>
    <cellStyle name="Currency 4 3" xfId="91" xr:uid="{00000000-0005-0000-0000-0000B6000000}"/>
    <cellStyle name="Currency 4 4" xfId="124" xr:uid="{00000000-0005-0000-0000-0000B7000000}"/>
    <cellStyle name="Currency 4 5" xfId="51" xr:uid="{00000000-0005-0000-0000-0000B8000000}"/>
    <cellStyle name="Currency 5" xfId="59" xr:uid="{00000000-0005-0000-0000-0000B9000000}"/>
    <cellStyle name="Currency 5 2" xfId="76" xr:uid="{00000000-0005-0000-0000-0000BA000000}"/>
    <cellStyle name="Currency 5 2 2" xfId="299" xr:uid="{00000000-0005-0000-0000-0000BB000000}"/>
    <cellStyle name="Currency 5 3" xfId="108" xr:uid="{00000000-0005-0000-0000-0000BC000000}"/>
    <cellStyle name="Currency 5 4" xfId="141" xr:uid="{00000000-0005-0000-0000-0000BD000000}"/>
    <cellStyle name="Currency 5 5" xfId="282" xr:uid="{00000000-0005-0000-0000-0000BE000000}"/>
    <cellStyle name="Currency 6" xfId="67" xr:uid="{00000000-0005-0000-0000-0000BF000000}"/>
    <cellStyle name="Currency 6 2" xfId="99" xr:uid="{00000000-0005-0000-0000-0000C0000000}"/>
    <cellStyle name="Currency 6 3" xfId="132" xr:uid="{00000000-0005-0000-0000-0000C1000000}"/>
    <cellStyle name="Currency 6 4" xfId="290" xr:uid="{00000000-0005-0000-0000-0000C2000000}"/>
    <cellStyle name="Currency 7" xfId="30" xr:uid="{00000000-0005-0000-0000-0000C3000000}"/>
    <cellStyle name="Currency 7 2" xfId="34" xr:uid="{00000000-0005-0000-0000-0000C4000000}"/>
    <cellStyle name="Currency 8" xfId="116" xr:uid="{00000000-0005-0000-0000-0000C5000000}"/>
    <cellStyle name="Currency 9" xfId="256" xr:uid="{00000000-0005-0000-0000-0000C6000000}"/>
    <cellStyle name="Currency0" xfId="224" xr:uid="{00000000-0005-0000-0000-0000C7000000}"/>
    <cellStyle name="Date" xfId="225" xr:uid="{00000000-0005-0000-0000-0000C8000000}"/>
    <cellStyle name="Date [dd-mmm-yy]" xfId="226" xr:uid="{00000000-0005-0000-0000-0000C9000000}"/>
    <cellStyle name="Date [mmm-yy]" xfId="227" xr:uid="{00000000-0005-0000-0000-0000CA000000}"/>
    <cellStyle name="Fix0" xfId="228" xr:uid="{00000000-0005-0000-0000-0000CB000000}"/>
    <cellStyle name="Fix1" xfId="229" xr:uid="{00000000-0005-0000-0000-0000CC000000}"/>
    <cellStyle name="Fix2" xfId="230" xr:uid="{00000000-0005-0000-0000-0000CD000000}"/>
    <cellStyle name="Fixed" xfId="231" xr:uid="{00000000-0005-0000-0000-0000CE000000}"/>
    <cellStyle name="Fixed 2" xfId="232" xr:uid="{00000000-0005-0000-0000-0000CF000000}"/>
    <cellStyle name="Hyperlink 2" xfId="41" xr:uid="{00000000-0005-0000-0000-0000D0000000}"/>
    <cellStyle name="Normal" xfId="0" builtinId="0"/>
    <cellStyle name="Normal 10" xfId="233" xr:uid="{00000000-0005-0000-0000-0000D2000000}"/>
    <cellStyle name="Normal 11" xfId="234" xr:uid="{00000000-0005-0000-0000-0000D3000000}"/>
    <cellStyle name="Normal 12" xfId="235" xr:uid="{00000000-0005-0000-0000-0000D4000000}"/>
    <cellStyle name="Normal 12 2" xfId="236" xr:uid="{00000000-0005-0000-0000-0000D5000000}"/>
    <cellStyle name="Normal 13" xfId="3" xr:uid="{00000000-0005-0000-0000-0000D6000000}"/>
    <cellStyle name="Normal 13 2" xfId="12" xr:uid="{00000000-0005-0000-0000-0000D7000000}"/>
    <cellStyle name="Normal 13 2 2" xfId="15" xr:uid="{00000000-0005-0000-0000-0000D8000000}"/>
    <cellStyle name="Normal 13 2 3" xfId="274" xr:uid="{00000000-0005-0000-0000-0000D9000000}"/>
    <cellStyle name="Normal 13 3" xfId="302" xr:uid="{00000000-0005-0000-0000-0000DA000000}"/>
    <cellStyle name="Normal 13 4" xfId="237" xr:uid="{00000000-0005-0000-0000-0000DB000000}"/>
    <cellStyle name="Normal 14" xfId="257" xr:uid="{00000000-0005-0000-0000-0000DC000000}"/>
    <cellStyle name="Normal 14 2" xfId="303" xr:uid="{00000000-0005-0000-0000-0000DD000000}"/>
    <cellStyle name="Normal 15" xfId="312" xr:uid="{00000000-0005-0000-0000-0000DE000000}"/>
    <cellStyle name="Normal 16" xfId="316" xr:uid="{BD553E04-6816-4B67-B841-A7BF51CC31FF}"/>
    <cellStyle name="Normal 17" xfId="319" xr:uid="{0864A09C-AFEB-451E-B2BD-4E4BBB63D27A}"/>
    <cellStyle name="Normal 2" xfId="5" xr:uid="{00000000-0005-0000-0000-0000DF000000}"/>
    <cellStyle name="Normal 2 2" xfId="4" xr:uid="{00000000-0005-0000-0000-0000E0000000}"/>
    <cellStyle name="Normal 2 2 2" xfId="18" xr:uid="{00000000-0005-0000-0000-0000E1000000}"/>
    <cellStyle name="Normal 2 2 3" xfId="239" xr:uid="{00000000-0005-0000-0000-0000E2000000}"/>
    <cellStyle name="Normal 2 3" xfId="25" xr:uid="{00000000-0005-0000-0000-0000E3000000}"/>
    <cellStyle name="Normal 2 3 2" xfId="240" xr:uid="{00000000-0005-0000-0000-0000E4000000}"/>
    <cellStyle name="Normal 2 3 3" xfId="309" xr:uid="{00000000-0005-0000-0000-0000E5000000}"/>
    <cellStyle name="Normal 2 4" xfId="19" xr:uid="{00000000-0005-0000-0000-0000E6000000}"/>
    <cellStyle name="Normal 2 4 2" xfId="262" xr:uid="{00000000-0005-0000-0000-0000E7000000}"/>
    <cellStyle name="Normal 2 5" xfId="304" xr:uid="{00000000-0005-0000-0000-0000E8000000}"/>
    <cellStyle name="Normal 2 6" xfId="238" xr:uid="{00000000-0005-0000-0000-0000E9000000}"/>
    <cellStyle name="Normal 2 7" xfId="38" xr:uid="{00000000-0005-0000-0000-0000EA000000}"/>
    <cellStyle name="Normal 2 8" xfId="305" xr:uid="{00000000-0005-0000-0000-0000EB000000}"/>
    <cellStyle name="Normal 3" xfId="9" xr:uid="{00000000-0005-0000-0000-0000EC000000}"/>
    <cellStyle name="Normal 3 2" xfId="21" xr:uid="{00000000-0005-0000-0000-0000ED000000}"/>
    <cellStyle name="Normal 3 2 2" xfId="70" xr:uid="{00000000-0005-0000-0000-0000EE000000}"/>
    <cellStyle name="Normal 3 2 2 2" xfId="102" xr:uid="{00000000-0005-0000-0000-0000EF000000}"/>
    <cellStyle name="Normal 3 2 2 3" xfId="135" xr:uid="{00000000-0005-0000-0000-0000F0000000}"/>
    <cellStyle name="Normal 3 2 2 4" xfId="293" xr:uid="{00000000-0005-0000-0000-0000F1000000}"/>
    <cellStyle name="Normal 3 2 3" xfId="85" xr:uid="{00000000-0005-0000-0000-0000F2000000}"/>
    <cellStyle name="Normal 3 2 3 2" xfId="276" xr:uid="{00000000-0005-0000-0000-0000F3000000}"/>
    <cellStyle name="Normal 3 2 4" xfId="118" xr:uid="{00000000-0005-0000-0000-0000F4000000}"/>
    <cellStyle name="Normal 3 2 5" xfId="242" xr:uid="{00000000-0005-0000-0000-0000F5000000}"/>
    <cellStyle name="Normal 3 2 6" xfId="53" xr:uid="{00000000-0005-0000-0000-0000F6000000}"/>
    <cellStyle name="Normal 3 3" xfId="61" xr:uid="{00000000-0005-0000-0000-0000F7000000}"/>
    <cellStyle name="Normal 3 3 2" xfId="93" xr:uid="{00000000-0005-0000-0000-0000F8000000}"/>
    <cellStyle name="Normal 3 3 2 2" xfId="284" xr:uid="{00000000-0005-0000-0000-0000F9000000}"/>
    <cellStyle name="Normal 3 3 3" xfId="126" xr:uid="{00000000-0005-0000-0000-0000FA000000}"/>
    <cellStyle name="Normal 3 3 4" xfId="243" xr:uid="{00000000-0005-0000-0000-0000FB000000}"/>
    <cellStyle name="Normal 3 4" xfId="78" xr:uid="{00000000-0005-0000-0000-0000FC000000}"/>
    <cellStyle name="Normal 3 4 2" xfId="260" xr:uid="{00000000-0005-0000-0000-0000FD000000}"/>
    <cellStyle name="Normal 3 5" xfId="110" xr:uid="{00000000-0005-0000-0000-0000FE000000}"/>
    <cellStyle name="Normal 3 6" xfId="241" xr:uid="{00000000-0005-0000-0000-0000FF000000}"/>
    <cellStyle name="Normal 3 7" xfId="36" xr:uid="{00000000-0005-0000-0000-000000010000}"/>
    <cellStyle name="Normal 37" xfId="244" xr:uid="{00000000-0005-0000-0000-000001010000}"/>
    <cellStyle name="Normal 4" xfId="43" xr:uid="{00000000-0005-0000-0000-000002010000}"/>
    <cellStyle name="Normal 4 2" xfId="56" xr:uid="{00000000-0005-0000-0000-000003010000}"/>
    <cellStyle name="Normal 4 2 2" xfId="73" xr:uid="{00000000-0005-0000-0000-000004010000}"/>
    <cellStyle name="Normal 4 2 2 2" xfId="105" xr:uid="{00000000-0005-0000-0000-000005010000}"/>
    <cellStyle name="Normal 4 2 2 3" xfId="138" xr:uid="{00000000-0005-0000-0000-000006010000}"/>
    <cellStyle name="Normal 4 2 2 4" xfId="296" xr:uid="{00000000-0005-0000-0000-000007010000}"/>
    <cellStyle name="Normal 4 2 3" xfId="88" xr:uid="{00000000-0005-0000-0000-000008010000}"/>
    <cellStyle name="Normal 4 2 3 2" xfId="279" xr:uid="{00000000-0005-0000-0000-000009010000}"/>
    <cellStyle name="Normal 4 2 4" xfId="121" xr:uid="{00000000-0005-0000-0000-00000A010000}"/>
    <cellStyle name="Normal 4 2 5" xfId="246" xr:uid="{00000000-0005-0000-0000-00000B010000}"/>
    <cellStyle name="Normal 4 3" xfId="64" xr:uid="{00000000-0005-0000-0000-00000C010000}"/>
    <cellStyle name="Normal 4 3 2" xfId="96" xr:uid="{00000000-0005-0000-0000-00000D010000}"/>
    <cellStyle name="Normal 4 3 3" xfId="129" xr:uid="{00000000-0005-0000-0000-00000E010000}"/>
    <cellStyle name="Normal 4 3 4" xfId="287" xr:uid="{00000000-0005-0000-0000-00000F010000}"/>
    <cellStyle name="Normal 4 4" xfId="81" xr:uid="{00000000-0005-0000-0000-000010010000}"/>
    <cellStyle name="Normal 4 4 2" xfId="266" xr:uid="{00000000-0005-0000-0000-000011010000}"/>
    <cellStyle name="Normal 4 5" xfId="113" xr:uid="{00000000-0005-0000-0000-000012010000}"/>
    <cellStyle name="Normal 4 6" xfId="245" xr:uid="{00000000-0005-0000-0000-000013010000}"/>
    <cellStyle name="Normal 5" xfId="46" xr:uid="{00000000-0005-0000-0000-000014010000}"/>
    <cellStyle name="Normal 5 2" xfId="269" xr:uid="{00000000-0005-0000-0000-000015010000}"/>
    <cellStyle name="Normal 5 3" xfId="247" xr:uid="{00000000-0005-0000-0000-000016010000}"/>
    <cellStyle name="Normal 6" xfId="248" xr:uid="{00000000-0005-0000-0000-000017010000}"/>
    <cellStyle name="Normal 7" xfId="249" xr:uid="{00000000-0005-0000-0000-000018010000}"/>
    <cellStyle name="Normal 8" xfId="250" xr:uid="{00000000-0005-0000-0000-000019010000}"/>
    <cellStyle name="Normal 9" xfId="251" xr:uid="{00000000-0005-0000-0000-00001A010000}"/>
    <cellStyle name="Percent" xfId="2" builtinId="5"/>
    <cellStyle name="Percent 2" xfId="8" xr:uid="{00000000-0005-0000-0000-00001C010000}"/>
    <cellStyle name="Percent 2 2" xfId="35" xr:uid="{00000000-0005-0000-0000-00001D010000}"/>
    <cellStyle name="Percent 2 2 2" xfId="311" xr:uid="{00000000-0005-0000-0000-00001E010000}"/>
    <cellStyle name="Percent 2 3" xfId="306" xr:uid="{00000000-0005-0000-0000-00001F010000}"/>
    <cellStyle name="Percent 3" xfId="11" xr:uid="{00000000-0005-0000-0000-000020010000}"/>
    <cellStyle name="Percent 3 2" xfId="58" xr:uid="{00000000-0005-0000-0000-000021010000}"/>
    <cellStyle name="Percent 3 2 2" xfId="75" xr:uid="{00000000-0005-0000-0000-000022010000}"/>
    <cellStyle name="Percent 3 2 2 2" xfId="107" xr:uid="{00000000-0005-0000-0000-000023010000}"/>
    <cellStyle name="Percent 3 2 2 3" xfId="140" xr:uid="{00000000-0005-0000-0000-000024010000}"/>
    <cellStyle name="Percent 3 2 2 4" xfId="298" xr:uid="{00000000-0005-0000-0000-000025010000}"/>
    <cellStyle name="Percent 3 2 3" xfId="90" xr:uid="{00000000-0005-0000-0000-000026010000}"/>
    <cellStyle name="Percent 3 2 3 2" xfId="281" xr:uid="{00000000-0005-0000-0000-000027010000}"/>
    <cellStyle name="Percent 3 2 4" xfId="123" xr:uid="{00000000-0005-0000-0000-000028010000}"/>
    <cellStyle name="Percent 3 2 5" xfId="253" xr:uid="{00000000-0005-0000-0000-000029010000}"/>
    <cellStyle name="Percent 3 3" xfId="66" xr:uid="{00000000-0005-0000-0000-00002A010000}"/>
    <cellStyle name="Percent 3 3 2" xfId="98" xr:uid="{00000000-0005-0000-0000-00002B010000}"/>
    <cellStyle name="Percent 3 3 3" xfId="131" xr:uid="{00000000-0005-0000-0000-00002C010000}"/>
    <cellStyle name="Percent 3 3 4" xfId="289" xr:uid="{00000000-0005-0000-0000-00002D010000}"/>
    <cellStyle name="Percent 3 4" xfId="83" xr:uid="{00000000-0005-0000-0000-00002E010000}"/>
    <cellStyle name="Percent 3 4 2" xfId="268" xr:uid="{00000000-0005-0000-0000-00002F010000}"/>
    <cellStyle name="Percent 3 5" xfId="115" xr:uid="{00000000-0005-0000-0000-000030010000}"/>
    <cellStyle name="Percent 3 6" xfId="252" xr:uid="{00000000-0005-0000-0000-000031010000}"/>
    <cellStyle name="Percent 3 7" xfId="45" xr:uid="{00000000-0005-0000-0000-000032010000}"/>
    <cellStyle name="Percent 4" xfId="14" xr:uid="{00000000-0005-0000-0000-000033010000}"/>
    <cellStyle name="Percent 4 2" xfId="17" xr:uid="{00000000-0005-0000-0000-000034010000}"/>
    <cellStyle name="Percent 4 3" xfId="272" xr:uid="{00000000-0005-0000-0000-000035010000}"/>
    <cellStyle name="Percent 4 4" xfId="254" xr:uid="{00000000-0005-0000-0000-000036010000}"/>
    <cellStyle name="Percent 4 5" xfId="49" xr:uid="{00000000-0005-0000-0000-000037010000}"/>
    <cellStyle name="Percent 5" xfId="10" xr:uid="{00000000-0005-0000-0000-000038010000}"/>
    <cellStyle name="Percent 5 2" xfId="255" xr:uid="{00000000-0005-0000-0000-000039010000}"/>
    <cellStyle name="Percent 6" xfId="24" xr:uid="{00000000-0005-0000-0000-00003A010000}"/>
    <cellStyle name="Percent 6 2" xfId="259" xr:uid="{00000000-0005-0000-0000-00003B010000}"/>
    <cellStyle name="Percent 7" xfId="315" xr:uid="{00000000-0005-0000-0000-00003C010000}"/>
    <cellStyle name="Percent 8" xfId="317" xr:uid="{00978EA5-43D9-4854-83D2-5D5CBD7D3D1E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6"/>
      <tableStyleElement type="headerRow" dxfId="5"/>
      <tableStyleElement type="firstRowStripe" dxfId="4"/>
    </tableStyle>
  </tableStyles>
  <colors>
    <mruColors>
      <color rgb="FF00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zndotidms.park2000.co.za/Users/Gumbi%20Lehlohonolo/AppData/Local/Microsoft/Windows/INetCache/Content.Outlook/CML5BGEC/CC%20Port%20Shepstone%20A6%20Report%202021-2022%20(Recover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GINEERING%20MANAGEMENT%20(Projects)\2017%20Projects\H17%20027%2000%20-%20Dept%20Transport%20-%20Area%20Office%20-%20UNDERBURG\700%20Documentation%20and%20Procurement\Rev%201\BOQ%20L1633%20%20Rev%202%2050-50%20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T\Downloads\Copy%20of%20(22-23)%20Annexure%20A6%20OP%20-%20King%20Cetshwayo%20District%20Rev1%20-%2002%20March%20202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rbanajurong-my.sharepoint.com/Users/Sanele.Buthelezi.AC009600/Desktop/PROJECTS/2022-2023%20Projects/P22%20&amp;%20P197-3%20BLACKTOP%20PATCHING/P197-3%20Blacktop%20Patching%20Template%20-%20Sanele%20Buthelezi%20-%20rev%20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nacadmin-my.sharepoint.com/Users/Gumbi%20Lehlohonolo/AppData/Local/Microsoft/Windows/INetCache/Content.Outlook/CML5BGEC/CC%20Port%20Shepstone%20A6%20Report%202021-2022%20(Recovered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rbanajurong-my.sharepoint.com/Users/JACOS/Desktop/Stean%20Laptop/Data/HN-%20Projects/103RT%20-%20P577/00%20Contracts/ZNT%203417-13T%20Bridges%20&amp;%20Roadworks/f)%20Payment/P577-3417%20Payment%20Cert%2028%20rev3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206">
          <cell r="A206" t="str">
            <v>Abutment/approaches protection</v>
          </cell>
        </row>
        <row r="207">
          <cell r="A207" t="str">
            <v>Accomodation of Traffic</v>
          </cell>
        </row>
        <row r="208">
          <cell r="A208" t="str">
            <v>Asphalt Overlay &lt; 40mm</v>
          </cell>
        </row>
        <row r="209">
          <cell r="A209" t="str">
            <v>Asphalt Overlay &gt; 40mm</v>
          </cell>
        </row>
        <row r="210">
          <cell r="A210" t="str">
            <v>Betterment &amp; Regravelling</v>
          </cell>
        </row>
        <row r="211">
          <cell r="A211" t="str">
            <v xml:space="preserve">Blacktop Patching </v>
          </cell>
        </row>
        <row r="212">
          <cell r="A212" t="str">
            <v>Blading</v>
          </cell>
        </row>
        <row r="213">
          <cell r="A213" t="str">
            <v>Bridge joints</v>
          </cell>
        </row>
        <row r="214">
          <cell r="A214" t="str">
            <v>Causeway Construction</v>
          </cell>
        </row>
        <row r="215">
          <cell r="A215" t="str">
            <v>Compensation</v>
          </cell>
        </row>
        <row r="216">
          <cell r="A216" t="str">
            <v>Crack Sealing</v>
          </cell>
        </row>
        <row r="217">
          <cell r="A217" t="str">
            <v>Culvert</v>
          </cell>
        </row>
        <row r="218">
          <cell r="A218" t="str">
            <v>Deep Mill and Replace &gt;50mm</v>
          </cell>
        </row>
        <row r="219">
          <cell r="A219" t="str">
            <v>Design</v>
          </cell>
        </row>
        <row r="220">
          <cell r="A220" t="str">
            <v>Disbursements</v>
          </cell>
        </row>
        <row r="221">
          <cell r="A221" t="str">
            <v>Double Seal</v>
          </cell>
        </row>
        <row r="222">
          <cell r="A222" t="str">
            <v>Drain clearing &amp; Verge Maintenance</v>
          </cell>
        </row>
        <row r="223">
          <cell r="A223" t="str">
            <v>Drainage</v>
          </cell>
        </row>
        <row r="224">
          <cell r="A224" t="str">
            <v>Earthworks</v>
          </cell>
        </row>
        <row r="225">
          <cell r="A225" t="str">
            <v>Earthworks &amp; Pipeworks</v>
          </cell>
        </row>
        <row r="226">
          <cell r="A226" t="str">
            <v>Embankment repairs</v>
          </cell>
        </row>
        <row r="227">
          <cell r="A227" t="str">
            <v>Fogspray</v>
          </cell>
        </row>
        <row r="228">
          <cell r="A228" t="str">
            <v>Gabion protection</v>
          </cell>
        </row>
        <row r="229">
          <cell r="A229" t="str">
            <v>Geometric improvements</v>
          </cell>
        </row>
        <row r="230">
          <cell r="A230" t="str">
            <v>Grass Cutting</v>
          </cell>
        </row>
        <row r="231">
          <cell r="A231" t="str">
            <v>Guardrail new installation</v>
          </cell>
        </row>
        <row r="232">
          <cell r="A232" t="str">
            <v>Guardrail repairs</v>
          </cell>
        </row>
        <row r="233">
          <cell r="A233" t="str">
            <v>Handrail Replacement/Repairs</v>
          </cell>
        </row>
        <row r="234">
          <cell r="A234" t="str">
            <v xml:space="preserve">Headwalls </v>
          </cell>
        </row>
        <row r="235">
          <cell r="A235" t="str">
            <v>Inteligent Road Studs</v>
          </cell>
        </row>
        <row r="236">
          <cell r="A236" t="str">
            <v>Labour contract</v>
          </cell>
        </row>
        <row r="237">
          <cell r="A237" t="str">
            <v>Landscaping &amp; Grassing</v>
          </cell>
        </row>
        <row r="238">
          <cell r="A238" t="str">
            <v>Layerworks</v>
          </cell>
        </row>
        <row r="239">
          <cell r="A239" t="str">
            <v>Layerworks &amp; Sidedrains</v>
          </cell>
        </row>
        <row r="240">
          <cell r="A240" t="str">
            <v>Layerworks &amp; Surfacing</v>
          </cell>
        </row>
        <row r="241">
          <cell r="A241" t="str">
            <v>Low volume seal</v>
          </cell>
        </row>
        <row r="242">
          <cell r="A242" t="str">
            <v>Maintenance of fence &amp; km posts</v>
          </cell>
        </row>
        <row r="243">
          <cell r="A243" t="str">
            <v>Maintenance of information/guidance signs</v>
          </cell>
        </row>
        <row r="244">
          <cell r="A244" t="str">
            <v>Maintenance of regulatory/warning signs</v>
          </cell>
        </row>
        <row r="245">
          <cell r="A245" t="str">
            <v>Major &amp; Minor Works</v>
          </cell>
        </row>
        <row r="246">
          <cell r="A246" t="str">
            <v>Materials</v>
          </cell>
        </row>
        <row r="247">
          <cell r="A247" t="str">
            <v>Mechanical</v>
          </cell>
        </row>
        <row r="248">
          <cell r="A248" t="str">
            <v>Mill and Replace &lt; 50mm</v>
          </cell>
        </row>
        <row r="249">
          <cell r="A249" t="str">
            <v>Minor Structure repairs</v>
          </cell>
        </row>
        <row r="250">
          <cell r="A250" t="str">
            <v>New Bridge</v>
          </cell>
        </row>
        <row r="251">
          <cell r="A251" t="str">
            <v>New Gravel Road</v>
          </cell>
        </row>
        <row r="252">
          <cell r="A252" t="str">
            <v>New Road Signage</v>
          </cell>
        </row>
        <row r="253">
          <cell r="A253" t="str">
            <v>New Surfaced Road</v>
          </cell>
        </row>
        <row r="254">
          <cell r="A254" t="str">
            <v>Patch Gravelling</v>
          </cell>
        </row>
        <row r="255">
          <cell r="A255" t="str">
            <v>Pipes &amp; Headwalls</v>
          </cell>
        </row>
        <row r="256">
          <cell r="A256" t="str">
            <v>Plant Hire</v>
          </cell>
        </row>
        <row r="257">
          <cell r="A257" t="str">
            <v>Regravelling</v>
          </cell>
        </row>
        <row r="258">
          <cell r="A258" t="str">
            <v>Rehabilitation of structures</v>
          </cell>
        </row>
        <row r="259">
          <cell r="A259" t="str">
            <v>Repainting of Steel structures</v>
          </cell>
        </row>
        <row r="260">
          <cell r="A260" t="str">
            <v>Reseal</v>
          </cell>
        </row>
        <row r="261">
          <cell r="A261" t="str">
            <v>Road Marking</v>
          </cell>
        </row>
        <row r="262">
          <cell r="A262" t="str">
            <v>Road Marking &amp; Studs</v>
          </cell>
        </row>
        <row r="263">
          <cell r="A263" t="str">
            <v>Road Studs</v>
          </cell>
        </row>
        <row r="264">
          <cell r="A264" t="str">
            <v>Roadside furniture</v>
          </cell>
        </row>
        <row r="265">
          <cell r="A265" t="str">
            <v>RTI</v>
          </cell>
        </row>
        <row r="266">
          <cell r="A266" t="str">
            <v>Rut repair</v>
          </cell>
        </row>
        <row r="267">
          <cell r="A267" t="str">
            <v>Rut Repair</v>
          </cell>
        </row>
        <row r="268">
          <cell r="A268" t="str">
            <v>Service Relocations</v>
          </cell>
        </row>
        <row r="269">
          <cell r="A269" t="str">
            <v>Sidedrains, Kerb &amp; channel</v>
          </cell>
        </row>
        <row r="270">
          <cell r="A270" t="str">
            <v>Sidewalks</v>
          </cell>
        </row>
        <row r="271">
          <cell r="A271" t="str">
            <v>Single seal</v>
          </cell>
        </row>
        <row r="272">
          <cell r="A272" t="str">
            <v>Site offices</v>
          </cell>
        </row>
        <row r="273">
          <cell r="A273" t="str">
            <v>Slip repairs</v>
          </cell>
        </row>
        <row r="274">
          <cell r="A274" t="str">
            <v>Slurry Seal</v>
          </cell>
        </row>
        <row r="275">
          <cell r="A275" t="str">
            <v>Supervision and Management</v>
          </cell>
        </row>
        <row r="276">
          <cell r="A276" t="str">
            <v xml:space="preserve">Supervision consultants </v>
          </cell>
        </row>
        <row r="277">
          <cell r="A277" t="str">
            <v>Surfacing</v>
          </cell>
        </row>
        <row r="278">
          <cell r="A278" t="str">
            <v>Survey</v>
          </cell>
        </row>
        <row r="279">
          <cell r="A279" t="str">
            <v>Survey Mapping</v>
          </cell>
        </row>
        <row r="280">
          <cell r="A280" t="str">
            <v>Training</v>
          </cell>
        </row>
        <row r="281">
          <cell r="A281" t="str">
            <v>Upgrade from Gravel to Surfaced</v>
          </cell>
        </row>
        <row r="282">
          <cell r="A282" t="str">
            <v>Vukuzakhe management</v>
          </cell>
        </row>
        <row r="283">
          <cell r="A283" t="str">
            <v>Widening of Bridge</v>
          </cell>
        </row>
        <row r="284">
          <cell r="A284" t="str">
            <v>Zibambele contractors</v>
          </cell>
        </row>
        <row r="285">
          <cell r="A285" t="str">
            <v>Zibambele levies</v>
          </cell>
        </row>
        <row r="286">
          <cell r="A286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3900z"/>
      <sheetName val="3100"/>
      <sheetName val="3300"/>
      <sheetName val="34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alc sheet"/>
      <sheetName val="CPG"/>
      <sheetName val="1700"/>
      <sheetName val="2100"/>
      <sheetName val="2200"/>
      <sheetName val="2300"/>
      <sheetName val="5100"/>
      <sheetName val="5200"/>
      <sheetName val="5400"/>
      <sheetName val="5600"/>
      <sheetName val="5700"/>
      <sheetName val="5800"/>
      <sheetName val="7100"/>
      <sheetName val="Relegated"/>
      <sheetName val="3800"/>
      <sheetName val="3500"/>
      <sheetName val="3600"/>
      <sheetName val="4100"/>
      <sheetName val="4200"/>
      <sheetName val="4500"/>
      <sheetName val="5500"/>
      <sheetName val="6100"/>
      <sheetName val="6200"/>
      <sheetName val="6300"/>
      <sheetName val="6400"/>
      <sheetName val="7300"/>
    </sheetNames>
    <sheetDataSet>
      <sheetData sheetId="0">
        <row r="44">
          <cell r="E44">
            <v>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chedule  Set Up"/>
      <sheetName val="prog"/>
      <sheetName val="stditem"/>
      <sheetName val="DOT reporting Template"/>
      <sheetName val="Sheet1"/>
      <sheetName val="Budget allocation"/>
      <sheetName val="Blading building rate"/>
      <sheetName val="VRRM"/>
      <sheetName val="Table B5"/>
      <sheetName val="Summary of Table B5"/>
      <sheetName val="budget proposals"/>
      <sheetName val="PRMG"/>
      <sheetName val="Ao sheet"/>
      <sheetName val="PRMG Projects"/>
      <sheetName val="resp"/>
      <sheetName val="ES "/>
      <sheetName val="Sheet2"/>
      <sheetName val="B5"/>
      <sheetName val="B5 Summary"/>
    </sheetNames>
    <sheetDataSet>
      <sheetData sheetId="0">
        <row r="330">
          <cell r="B330" t="str">
            <v>Abutment/approaches protection</v>
          </cell>
          <cell r="C330" t="str">
            <v>Special Maintenance</v>
          </cell>
          <cell r="D330" t="str">
            <v>Y</v>
          </cell>
          <cell r="E330" t="str">
            <v>Bridges/ Culverts</v>
          </cell>
          <cell r="F330" t="str">
            <v>Number</v>
          </cell>
          <cell r="G330" t="str">
            <v>Y</v>
          </cell>
          <cell r="H330" t="str">
            <v>N</v>
          </cell>
        </row>
        <row r="331">
          <cell r="B331" t="str">
            <v>Accomodation of Traffic</v>
          </cell>
          <cell r="C331" t="str">
            <v>(blank)</v>
          </cell>
          <cell r="D331" t="str">
            <v>Y</v>
          </cell>
          <cell r="E331" t="str">
            <v>Tarred Roads/ Surfaced Roads</v>
          </cell>
          <cell r="F331"/>
          <cell r="G331" t="str">
            <v>Y</v>
          </cell>
          <cell r="H331" t="str">
            <v>N</v>
          </cell>
        </row>
        <row r="332">
          <cell r="B332" t="str">
            <v>Asphalt Overlay &lt; 40mm</v>
          </cell>
          <cell r="C332" t="str">
            <v>Light Rehabilitation</v>
          </cell>
          <cell r="D332" t="str">
            <v>N</v>
          </cell>
          <cell r="E332" t="str">
            <v>Tarred Roads/ Surfaced Roads</v>
          </cell>
          <cell r="F332" t="str">
            <v>m2</v>
          </cell>
          <cell r="G332" t="str">
            <v>Y</v>
          </cell>
          <cell r="H332" t="str">
            <v>Y</v>
          </cell>
        </row>
        <row r="333">
          <cell r="B333" t="str">
            <v>Asphalt Overlay &gt; 40mm</v>
          </cell>
          <cell r="C333" t="str">
            <v>Heavy Rehabilitation</v>
          </cell>
          <cell r="D333" t="str">
            <v>N</v>
          </cell>
          <cell r="E333" t="str">
            <v>Tarred Roads/ Surfaced Roads</v>
          </cell>
          <cell r="F333" t="str">
            <v>m3</v>
          </cell>
          <cell r="G333" t="str">
            <v>Y</v>
          </cell>
          <cell r="H333" t="str">
            <v>Y</v>
          </cell>
        </row>
        <row r="334">
          <cell r="B334" t="str">
            <v>Betterment &amp; Regravelling</v>
          </cell>
          <cell r="C334" t="str">
            <v>ReGravelling</v>
          </cell>
          <cell r="D334" t="str">
            <v>N</v>
          </cell>
          <cell r="E334" t="str">
            <v>Gravel Road</v>
          </cell>
          <cell r="F334" t="str">
            <v>km</v>
          </cell>
          <cell r="G334" t="str">
            <v>Y</v>
          </cell>
          <cell r="H334" t="str">
            <v>Y</v>
          </cell>
        </row>
        <row r="335">
          <cell r="B335" t="str">
            <v xml:space="preserve">Blacktop Patching </v>
          </cell>
          <cell r="C335" t="str">
            <v>Safety Maintenance</v>
          </cell>
          <cell r="D335" t="str">
            <v>Y</v>
          </cell>
          <cell r="E335" t="str">
            <v>Tarred Roads/ Surfaced Roads</v>
          </cell>
          <cell r="F335" t="str">
            <v>m2</v>
          </cell>
          <cell r="G335" t="str">
            <v>N</v>
          </cell>
          <cell r="H335" t="str">
            <v>Y</v>
          </cell>
        </row>
        <row r="336">
          <cell r="B336" t="str">
            <v>Blading</v>
          </cell>
          <cell r="C336" t="str">
            <v>Routine Maintenance</v>
          </cell>
          <cell r="D336" t="str">
            <v>N</v>
          </cell>
          <cell r="E336" t="str">
            <v>Gravel Road</v>
          </cell>
          <cell r="F336" t="str">
            <v>km</v>
          </cell>
          <cell r="G336" t="str">
            <v>N</v>
          </cell>
          <cell r="H336" t="str">
            <v>Y</v>
          </cell>
        </row>
        <row r="337">
          <cell r="B337" t="str">
            <v>Bridge joints</v>
          </cell>
          <cell r="C337" t="str">
            <v>Special Maintenance</v>
          </cell>
          <cell r="D337" t="str">
            <v>Y</v>
          </cell>
          <cell r="E337" t="str">
            <v>Tarred Roads/ Surfaced Roads</v>
          </cell>
          <cell r="F337" t="str">
            <v>m</v>
          </cell>
          <cell r="G337" t="str">
            <v>Y</v>
          </cell>
          <cell r="H337" t="str">
            <v>N</v>
          </cell>
        </row>
        <row r="338">
          <cell r="B338" t="str">
            <v>Causeway Construction</v>
          </cell>
          <cell r="C338" t="str">
            <v>(blank)</v>
          </cell>
          <cell r="D338" t="str">
            <v>Y</v>
          </cell>
          <cell r="E338" t="str">
            <v>Bridges/ Culverts</v>
          </cell>
          <cell r="F338" t="str">
            <v>Number</v>
          </cell>
          <cell r="G338" t="str">
            <v>Y</v>
          </cell>
          <cell r="H338" t="str">
            <v>N</v>
          </cell>
        </row>
        <row r="339">
          <cell r="B339" t="str">
            <v>Compensation</v>
          </cell>
          <cell r="C339" t="str">
            <v>(blank)</v>
          </cell>
          <cell r="D339" t="str">
            <v>N</v>
          </cell>
          <cell r="E339" t="str">
            <v>Tarred Roads/ Surfaced Roads</v>
          </cell>
          <cell r="F339"/>
          <cell r="G339" t="str">
            <v>Y</v>
          </cell>
          <cell r="H339" t="str">
            <v>N</v>
          </cell>
        </row>
        <row r="340">
          <cell r="B340" t="str">
            <v>Crack Sealing</v>
          </cell>
          <cell r="C340" t="str">
            <v>Routine Maintenance</v>
          </cell>
          <cell r="D340" t="str">
            <v>Y</v>
          </cell>
          <cell r="E340" t="str">
            <v>Tarred Roads/ Surfaced Roads</v>
          </cell>
          <cell r="F340" t="str">
            <v>m</v>
          </cell>
          <cell r="G340" t="str">
            <v>Y</v>
          </cell>
          <cell r="H340" t="str">
            <v>Y</v>
          </cell>
        </row>
        <row r="341">
          <cell r="B341" t="str">
            <v>Culvert</v>
          </cell>
          <cell r="C341" t="str">
            <v>(blank)</v>
          </cell>
          <cell r="D341" t="str">
            <v>Y</v>
          </cell>
          <cell r="E341" t="str">
            <v>Bridges/ Culverts</v>
          </cell>
          <cell r="F341" t="str">
            <v>Number</v>
          </cell>
          <cell r="G341" t="str">
            <v>Y</v>
          </cell>
          <cell r="H341" t="str">
            <v>N</v>
          </cell>
        </row>
        <row r="342">
          <cell r="B342" t="str">
            <v>Deep Mill and Replace &gt;50mm</v>
          </cell>
          <cell r="C342" t="str">
            <v>Heavy Rehabilitation</v>
          </cell>
          <cell r="D342" t="str">
            <v>N</v>
          </cell>
          <cell r="E342" t="str">
            <v>Tarred Roads/ Surfaced Roads</v>
          </cell>
          <cell r="F342" t="str">
            <v>m2</v>
          </cell>
          <cell r="G342" t="str">
            <v>Y</v>
          </cell>
          <cell r="H342" t="str">
            <v>Y</v>
          </cell>
        </row>
        <row r="343">
          <cell r="B343" t="str">
            <v>Design</v>
          </cell>
          <cell r="C343" t="str">
            <v>(blank)</v>
          </cell>
          <cell r="D343" t="str">
            <v>N</v>
          </cell>
          <cell r="E343"/>
          <cell r="F343"/>
          <cell r="G343" t="str">
            <v>Y</v>
          </cell>
          <cell r="H343" t="str">
            <v>N</v>
          </cell>
        </row>
        <row r="344">
          <cell r="B344" t="str">
            <v>Disbursements</v>
          </cell>
          <cell r="C344" t="str">
            <v>(blank)</v>
          </cell>
          <cell r="D344" t="str">
            <v>N</v>
          </cell>
          <cell r="E344"/>
          <cell r="F344"/>
          <cell r="G344" t="str">
            <v>Y</v>
          </cell>
          <cell r="H344" t="str">
            <v>N</v>
          </cell>
        </row>
        <row r="345">
          <cell r="B345" t="str">
            <v>Double Seal</v>
          </cell>
          <cell r="C345" t="str">
            <v>Preventative Maintenance</v>
          </cell>
          <cell r="D345" t="str">
            <v>N</v>
          </cell>
          <cell r="E345" t="str">
            <v>Tarred Roads/ Surfaced Roads</v>
          </cell>
          <cell r="F345" t="str">
            <v>m2</v>
          </cell>
          <cell r="G345" t="str">
            <v>Y</v>
          </cell>
          <cell r="H345" t="str">
            <v>Y</v>
          </cell>
        </row>
        <row r="346">
          <cell r="B346" t="str">
            <v>Drain clearing &amp; Verge Maintenance</v>
          </cell>
          <cell r="C346" t="str">
            <v>Routine Maintenance</v>
          </cell>
          <cell r="D346" t="str">
            <v>Y</v>
          </cell>
          <cell r="E346" t="str">
            <v>Tarred Roads/ Surfaced Roads</v>
          </cell>
          <cell r="F346" t="str">
            <v>km</v>
          </cell>
          <cell r="G346" t="str">
            <v>N</v>
          </cell>
          <cell r="H346" t="str">
            <v>N</v>
          </cell>
        </row>
        <row r="347">
          <cell r="B347" t="str">
            <v>Drainage</v>
          </cell>
          <cell r="C347" t="str">
            <v>(blank)</v>
          </cell>
          <cell r="D347" t="str">
            <v>Y</v>
          </cell>
          <cell r="E347"/>
          <cell r="F347"/>
          <cell r="G347" t="str">
            <v>Y</v>
          </cell>
          <cell r="H347" t="str">
            <v>N</v>
          </cell>
        </row>
        <row r="348">
          <cell r="B348" t="str">
            <v>Earthworks</v>
          </cell>
          <cell r="C348" t="str">
            <v>(blank)</v>
          </cell>
          <cell r="D348" t="str">
            <v>N</v>
          </cell>
          <cell r="E348"/>
          <cell r="F348"/>
          <cell r="G348" t="str">
            <v>Y</v>
          </cell>
          <cell r="H348" t="str">
            <v>N</v>
          </cell>
        </row>
        <row r="349">
          <cell r="B349" t="str">
            <v>Earthworks &amp; Pipeworks</v>
          </cell>
          <cell r="C349" t="str">
            <v>(blank)</v>
          </cell>
          <cell r="D349" t="str">
            <v>N</v>
          </cell>
          <cell r="E349"/>
          <cell r="F349"/>
          <cell r="G349" t="str">
            <v>Y</v>
          </cell>
          <cell r="H349" t="str">
            <v>N</v>
          </cell>
        </row>
        <row r="350">
          <cell r="B350" t="str">
            <v>Embankment repairs</v>
          </cell>
          <cell r="C350" t="str">
            <v>(blank)</v>
          </cell>
          <cell r="D350" t="str">
            <v>N</v>
          </cell>
          <cell r="E350"/>
          <cell r="F350"/>
          <cell r="G350" t="str">
            <v>Y</v>
          </cell>
          <cell r="H350" t="str">
            <v>N</v>
          </cell>
        </row>
        <row r="351">
          <cell r="B351" t="str">
            <v>Fogspray</v>
          </cell>
          <cell r="C351" t="str">
            <v>Periodic Maintenance</v>
          </cell>
          <cell r="D351" t="str">
            <v>N</v>
          </cell>
          <cell r="E351" t="str">
            <v>Tarred Roads/ Surfaced Roads</v>
          </cell>
          <cell r="F351" t="str">
            <v>m2</v>
          </cell>
          <cell r="G351" t="str">
            <v>Y</v>
          </cell>
          <cell r="H351" t="str">
            <v>Y</v>
          </cell>
        </row>
        <row r="352">
          <cell r="B352" t="str">
            <v>Gabion protection</v>
          </cell>
          <cell r="C352" t="str">
            <v>(blank)</v>
          </cell>
          <cell r="D352" t="str">
            <v>Y</v>
          </cell>
          <cell r="E352"/>
          <cell r="F352" t="str">
            <v>m3</v>
          </cell>
          <cell r="G352" t="str">
            <v>Y</v>
          </cell>
          <cell r="H352" t="str">
            <v>N</v>
          </cell>
        </row>
        <row r="353">
          <cell r="B353" t="str">
            <v>Geometric improvements</v>
          </cell>
          <cell r="C353" t="str">
            <v>(blank)</v>
          </cell>
          <cell r="D353" t="str">
            <v>N</v>
          </cell>
          <cell r="E353"/>
          <cell r="F353"/>
          <cell r="G353" t="str">
            <v>Y</v>
          </cell>
          <cell r="H353" t="str">
            <v>N</v>
          </cell>
        </row>
        <row r="354">
          <cell r="B354" t="str">
            <v>Grass Cutting</v>
          </cell>
          <cell r="C354" t="str">
            <v>Routine Maintenance</v>
          </cell>
          <cell r="D354" t="str">
            <v>Y</v>
          </cell>
          <cell r="E354" t="str">
            <v>Tarred Roads/ Surfaced Roads</v>
          </cell>
          <cell r="F354" t="str">
            <v>m2</v>
          </cell>
          <cell r="G354" t="str">
            <v>N</v>
          </cell>
          <cell r="H354" t="str">
            <v>N</v>
          </cell>
        </row>
        <row r="355">
          <cell r="B355" t="str">
            <v>Guardrail new installation</v>
          </cell>
          <cell r="C355" t="str">
            <v>(blank)</v>
          </cell>
          <cell r="D355" t="str">
            <v>Y</v>
          </cell>
          <cell r="E355" t="str">
            <v>Tarred Roads/ Surfaced Roads</v>
          </cell>
          <cell r="F355" t="str">
            <v>m</v>
          </cell>
          <cell r="G355" t="str">
            <v>Y</v>
          </cell>
          <cell r="H355" t="str">
            <v>Y</v>
          </cell>
        </row>
        <row r="356">
          <cell r="B356" t="str">
            <v>Guardrail repairs</v>
          </cell>
          <cell r="C356" t="str">
            <v>Safety Maintenance</v>
          </cell>
          <cell r="D356" t="str">
            <v>Y</v>
          </cell>
          <cell r="E356" t="str">
            <v>Tarred Roads/ Surfaced Roads</v>
          </cell>
          <cell r="F356" t="str">
            <v>m</v>
          </cell>
          <cell r="G356" t="str">
            <v>N</v>
          </cell>
          <cell r="H356" t="str">
            <v>N</v>
          </cell>
        </row>
        <row r="357">
          <cell r="B357" t="str">
            <v>Handrail Replacement/Repairs</v>
          </cell>
          <cell r="C357" t="str">
            <v>Special Maintenance</v>
          </cell>
          <cell r="D357" t="str">
            <v>Y</v>
          </cell>
          <cell r="E357" t="str">
            <v>Tarred Roads/ Surfaced Roads</v>
          </cell>
          <cell r="F357" t="str">
            <v>m</v>
          </cell>
          <cell r="G357" t="str">
            <v>Y</v>
          </cell>
          <cell r="H357" t="str">
            <v>N</v>
          </cell>
        </row>
        <row r="358">
          <cell r="B358" t="str">
            <v xml:space="preserve">Headwalls </v>
          </cell>
          <cell r="C358" t="str">
            <v>(blank)</v>
          </cell>
          <cell r="D358" t="str">
            <v>Y</v>
          </cell>
          <cell r="E358"/>
          <cell r="F358" t="str">
            <v>Number</v>
          </cell>
          <cell r="G358" t="str">
            <v>Y</v>
          </cell>
          <cell r="H358" t="str">
            <v>N</v>
          </cell>
        </row>
        <row r="359">
          <cell r="B359" t="str">
            <v>Inteligent Road Studs</v>
          </cell>
          <cell r="C359" t="str">
            <v>Inteligent Road Studs</v>
          </cell>
          <cell r="D359" t="str">
            <v>N</v>
          </cell>
          <cell r="E359" t="str">
            <v>Tarred Roads/ Surfaced Roads</v>
          </cell>
          <cell r="F359" t="str">
            <v>km</v>
          </cell>
          <cell r="G359" t="str">
            <v>Y</v>
          </cell>
          <cell r="H359" t="str">
            <v>Y</v>
          </cell>
        </row>
        <row r="360">
          <cell r="B360" t="str">
            <v>Labour contract</v>
          </cell>
          <cell r="C360" t="str">
            <v>(blank)</v>
          </cell>
          <cell r="D360" t="str">
            <v>N</v>
          </cell>
          <cell r="E360"/>
          <cell r="F360"/>
          <cell r="G360" t="str">
            <v>N</v>
          </cell>
          <cell r="H360" t="str">
            <v>N</v>
          </cell>
        </row>
        <row r="361">
          <cell r="B361" t="str">
            <v>Landscaping &amp; Grassing</v>
          </cell>
          <cell r="C361" t="str">
            <v>(blank)</v>
          </cell>
          <cell r="D361" t="str">
            <v>Y</v>
          </cell>
          <cell r="E361" t="str">
            <v>Tarred Roads/ Surfaced Roads</v>
          </cell>
          <cell r="F361"/>
          <cell r="G361" t="str">
            <v>Y</v>
          </cell>
          <cell r="H361" t="str">
            <v>N</v>
          </cell>
        </row>
        <row r="362">
          <cell r="B362" t="str">
            <v>Layerworks</v>
          </cell>
          <cell r="C362" t="str">
            <v>(blank)</v>
          </cell>
          <cell r="D362" t="str">
            <v>N</v>
          </cell>
          <cell r="E362" t="str">
            <v>Tarred Roads/ Surfaced Roads</v>
          </cell>
          <cell r="F362"/>
          <cell r="G362" t="str">
            <v>Y</v>
          </cell>
          <cell r="H362" t="str">
            <v>N</v>
          </cell>
        </row>
        <row r="363">
          <cell r="B363" t="str">
            <v>Layerworks &amp; Sidedrains</v>
          </cell>
          <cell r="C363" t="str">
            <v>(blank)</v>
          </cell>
          <cell r="D363" t="str">
            <v>N</v>
          </cell>
          <cell r="E363" t="str">
            <v>Tarred Roads/ Surfaced Roads</v>
          </cell>
          <cell r="F363"/>
          <cell r="G363" t="str">
            <v>Y</v>
          </cell>
          <cell r="H363" t="str">
            <v>N</v>
          </cell>
        </row>
        <row r="364">
          <cell r="B364" t="str">
            <v>Layerworks &amp; Surfacing</v>
          </cell>
          <cell r="C364" t="str">
            <v>(blank)</v>
          </cell>
          <cell r="D364" t="str">
            <v>N</v>
          </cell>
          <cell r="E364" t="str">
            <v>Tarred Roads/ Surfaced Roads</v>
          </cell>
          <cell r="F364" t="str">
            <v>km</v>
          </cell>
          <cell r="G364" t="str">
            <v>N</v>
          </cell>
          <cell r="H364" t="str">
            <v>N</v>
          </cell>
        </row>
        <row r="365">
          <cell r="B365" t="str">
            <v>Low volume seal</v>
          </cell>
          <cell r="C365" t="str">
            <v>(blank)</v>
          </cell>
          <cell r="D365" t="str">
            <v>N</v>
          </cell>
          <cell r="E365" t="str">
            <v>Tarred Roads/ Surfaced Roads</v>
          </cell>
          <cell r="F365" t="str">
            <v>m2</v>
          </cell>
          <cell r="G365" t="str">
            <v>Y</v>
          </cell>
          <cell r="H365" t="str">
            <v>Y</v>
          </cell>
        </row>
        <row r="366">
          <cell r="B366" t="str">
            <v>Maintenance of fence &amp; km posts</v>
          </cell>
          <cell r="C366" t="str">
            <v>Routine Maintenance</v>
          </cell>
          <cell r="D366" t="str">
            <v>Y</v>
          </cell>
          <cell r="E366" t="str">
            <v>Tarred Roads/ Surfaced Roads</v>
          </cell>
          <cell r="F366" t="str">
            <v>km</v>
          </cell>
          <cell r="G366" t="str">
            <v>N</v>
          </cell>
          <cell r="H366" t="str">
            <v>N</v>
          </cell>
        </row>
        <row r="367">
          <cell r="B367" t="str">
            <v>Maintenance of information/guidance signs</v>
          </cell>
          <cell r="C367" t="str">
            <v>Routine Maintenance</v>
          </cell>
          <cell r="D367" t="str">
            <v>Y</v>
          </cell>
          <cell r="E367" t="str">
            <v>Tarred Roads/ Surfaced Roads</v>
          </cell>
          <cell r="F367" t="str">
            <v>m2</v>
          </cell>
          <cell r="G367" t="str">
            <v>N</v>
          </cell>
          <cell r="H367" t="str">
            <v>N</v>
          </cell>
        </row>
        <row r="368">
          <cell r="B368" t="str">
            <v>Maintenance of regulatory/warning signs</v>
          </cell>
          <cell r="C368" t="str">
            <v>Safety Maintenance</v>
          </cell>
          <cell r="D368" t="str">
            <v>Y</v>
          </cell>
          <cell r="E368" t="str">
            <v>Tarred Roads/ Surfaced Roads</v>
          </cell>
          <cell r="F368" t="str">
            <v>Number</v>
          </cell>
          <cell r="G368" t="str">
            <v>N</v>
          </cell>
          <cell r="H368" t="str">
            <v>N</v>
          </cell>
        </row>
        <row r="369">
          <cell r="B369" t="str">
            <v>Major &amp; Minor Works</v>
          </cell>
          <cell r="C369" t="str">
            <v>(blank)</v>
          </cell>
          <cell r="D369" t="str">
            <v>N</v>
          </cell>
          <cell r="E369"/>
          <cell r="F369"/>
          <cell r="G369" t="str">
            <v>N</v>
          </cell>
          <cell r="H369" t="str">
            <v>N</v>
          </cell>
        </row>
        <row r="370">
          <cell r="B370" t="str">
            <v>Materials</v>
          </cell>
          <cell r="C370" t="str">
            <v>(blank)</v>
          </cell>
          <cell r="D370" t="str">
            <v>Y</v>
          </cell>
          <cell r="E370"/>
          <cell r="F370"/>
          <cell r="G370" t="str">
            <v>N</v>
          </cell>
          <cell r="H370" t="str">
            <v>N</v>
          </cell>
        </row>
        <row r="371">
          <cell r="B371" t="str">
            <v>Mechanical</v>
          </cell>
          <cell r="C371" t="str">
            <v>Mechanical</v>
          </cell>
          <cell r="D371" t="str">
            <v>N</v>
          </cell>
          <cell r="E371"/>
          <cell r="F371"/>
          <cell r="G371" t="str">
            <v>N</v>
          </cell>
          <cell r="H371" t="str">
            <v>N</v>
          </cell>
        </row>
        <row r="372">
          <cell r="B372" t="str">
            <v>Mill and Replace &lt; 50mm</v>
          </cell>
          <cell r="C372" t="str">
            <v>Light Rehabilitation</v>
          </cell>
          <cell r="D372" t="str">
            <v>N</v>
          </cell>
          <cell r="E372" t="str">
            <v>Tarred Roads/ Surfaced Roads</v>
          </cell>
          <cell r="F372" t="str">
            <v>m2</v>
          </cell>
          <cell r="G372" t="str">
            <v>Y</v>
          </cell>
          <cell r="H372" t="str">
            <v>Y</v>
          </cell>
        </row>
        <row r="373">
          <cell r="B373" t="str">
            <v>Minor Structure repairs</v>
          </cell>
          <cell r="C373" t="str">
            <v>Special Maintenance</v>
          </cell>
          <cell r="D373" t="str">
            <v>Y</v>
          </cell>
          <cell r="E373" t="str">
            <v>Bridges/ Culverts</v>
          </cell>
          <cell r="F373" t="str">
            <v>Number</v>
          </cell>
          <cell r="G373" t="str">
            <v>Y</v>
          </cell>
          <cell r="H373" t="str">
            <v>N</v>
          </cell>
        </row>
        <row r="374">
          <cell r="B374" t="str">
            <v>New Bridge</v>
          </cell>
          <cell r="C374" t="str">
            <v>(blank)</v>
          </cell>
          <cell r="D374" t="str">
            <v>Y</v>
          </cell>
          <cell r="E374" t="str">
            <v>Bridges/ Culverts</v>
          </cell>
          <cell r="F374" t="str">
            <v>Number</v>
          </cell>
          <cell r="G374" t="str">
            <v>Y</v>
          </cell>
          <cell r="H374" t="str">
            <v>N</v>
          </cell>
        </row>
        <row r="375">
          <cell r="B375" t="str">
            <v>New Gravel Road</v>
          </cell>
          <cell r="C375" t="str">
            <v>Local Roads</v>
          </cell>
          <cell r="D375" t="str">
            <v>Y</v>
          </cell>
          <cell r="E375" t="str">
            <v>Gravel Road</v>
          </cell>
          <cell r="F375" t="str">
            <v>km</v>
          </cell>
          <cell r="G375" t="str">
            <v>Y</v>
          </cell>
          <cell r="H375" t="str">
            <v>N</v>
          </cell>
        </row>
        <row r="376">
          <cell r="B376" t="str">
            <v>New Pedestrian Bridge</v>
          </cell>
          <cell r="C376" t="str">
            <v>(blank)</v>
          </cell>
          <cell r="D376" t="str">
            <v>Y</v>
          </cell>
          <cell r="E376" t="str">
            <v>Bridges/ Culverts</v>
          </cell>
          <cell r="F376" t="str">
            <v>Number</v>
          </cell>
          <cell r="G376" t="str">
            <v>Y</v>
          </cell>
          <cell r="H376" t="str">
            <v>N</v>
          </cell>
        </row>
        <row r="377">
          <cell r="B377" t="str">
            <v>New Road Signage</v>
          </cell>
          <cell r="C377" t="str">
            <v>(blank)</v>
          </cell>
          <cell r="D377" t="str">
            <v>Y</v>
          </cell>
          <cell r="E377" t="str">
            <v>Tarred Roads/ Surfaced Roads</v>
          </cell>
          <cell r="F377"/>
          <cell r="G377" t="str">
            <v>Y</v>
          </cell>
          <cell r="H377" t="str">
            <v>N</v>
          </cell>
        </row>
        <row r="378">
          <cell r="B378" t="str">
            <v>New Surfaced Road</v>
          </cell>
          <cell r="C378" t="str">
            <v>New Infrastructure</v>
          </cell>
          <cell r="D378" t="str">
            <v>N</v>
          </cell>
          <cell r="E378" t="str">
            <v>Tarred Roads/ Surfaced Roads</v>
          </cell>
          <cell r="F378" t="str">
            <v>km</v>
          </cell>
          <cell r="G378" t="str">
            <v>Y</v>
          </cell>
          <cell r="H378" t="str">
            <v>N</v>
          </cell>
        </row>
        <row r="379">
          <cell r="B379" t="str">
            <v>Patch Gravelling</v>
          </cell>
          <cell r="C379" t="str">
            <v>Routine Maintenance</v>
          </cell>
          <cell r="D379" t="str">
            <v>N</v>
          </cell>
          <cell r="E379" t="str">
            <v>Gravel Road</v>
          </cell>
          <cell r="F379" t="str">
            <v>m2</v>
          </cell>
          <cell r="G379" t="str">
            <v>Y</v>
          </cell>
          <cell r="H379" t="str">
            <v>Y</v>
          </cell>
        </row>
        <row r="380">
          <cell r="B380" t="str">
            <v>Pipes &amp; Headwalls</v>
          </cell>
          <cell r="C380" t="str">
            <v>(blank)</v>
          </cell>
          <cell r="D380" t="str">
            <v>Y</v>
          </cell>
          <cell r="E380" t="str">
            <v>Drainage Structures</v>
          </cell>
          <cell r="F380" t="str">
            <v>Number</v>
          </cell>
          <cell r="G380" t="str">
            <v>Y</v>
          </cell>
          <cell r="H380" t="str">
            <v>N</v>
          </cell>
        </row>
        <row r="381">
          <cell r="B381" t="str">
            <v>Plant Hire</v>
          </cell>
          <cell r="C381"/>
          <cell r="D381" t="str">
            <v>N</v>
          </cell>
          <cell r="E381"/>
          <cell r="F381"/>
          <cell r="G381" t="str">
            <v>N</v>
          </cell>
          <cell r="H381" t="str">
            <v>N</v>
          </cell>
        </row>
        <row r="382">
          <cell r="B382" t="str">
            <v>Regravelling</v>
          </cell>
          <cell r="C382" t="str">
            <v>ReGravelling</v>
          </cell>
          <cell r="D382" t="str">
            <v>N</v>
          </cell>
          <cell r="E382" t="str">
            <v>Gravel Road</v>
          </cell>
          <cell r="F382" t="str">
            <v>km</v>
          </cell>
          <cell r="G382" t="str">
            <v>Y</v>
          </cell>
          <cell r="H382" t="str">
            <v>Y</v>
          </cell>
        </row>
        <row r="383">
          <cell r="B383" t="str">
            <v>Rehabilitation of structures</v>
          </cell>
          <cell r="C383" t="str">
            <v>Periodic Maintenance</v>
          </cell>
          <cell r="D383" t="str">
            <v>Y</v>
          </cell>
          <cell r="E383" t="str">
            <v>Bridges/ Culverts</v>
          </cell>
          <cell r="F383" t="str">
            <v>Number</v>
          </cell>
          <cell r="G383" t="str">
            <v>Y</v>
          </cell>
          <cell r="H383" t="str">
            <v>N</v>
          </cell>
        </row>
        <row r="384">
          <cell r="B384" t="str">
            <v>Repainting of Steel structures</v>
          </cell>
          <cell r="C384" t="str">
            <v>Periodic Maintenance</v>
          </cell>
          <cell r="D384" t="str">
            <v>Y</v>
          </cell>
          <cell r="E384" t="str">
            <v>Bridges/ Culverts</v>
          </cell>
          <cell r="F384" t="str">
            <v>Number</v>
          </cell>
          <cell r="G384" t="str">
            <v>Y</v>
          </cell>
          <cell r="H384" t="str">
            <v>N</v>
          </cell>
        </row>
        <row r="385">
          <cell r="B385" t="str">
            <v>Reseal</v>
          </cell>
          <cell r="C385" t="str">
            <v>Preventative Maintenance</v>
          </cell>
          <cell r="D385" t="str">
            <v>N</v>
          </cell>
          <cell r="E385" t="str">
            <v>Tarred Roads/ Surfaced Roads</v>
          </cell>
          <cell r="F385" t="str">
            <v>m2</v>
          </cell>
          <cell r="G385" t="str">
            <v>Y</v>
          </cell>
          <cell r="H385" t="str">
            <v>Y</v>
          </cell>
        </row>
        <row r="386">
          <cell r="B386" t="str">
            <v>Road Marking</v>
          </cell>
          <cell r="C386" t="str">
            <v>Safety Maintenance</v>
          </cell>
          <cell r="D386" t="str">
            <v>Y</v>
          </cell>
          <cell r="E386" t="str">
            <v>Tarred Roads/ Surfaced Roads</v>
          </cell>
          <cell r="F386" t="str">
            <v>km</v>
          </cell>
          <cell r="G386" t="str">
            <v>Y</v>
          </cell>
          <cell r="H386" t="str">
            <v>Y</v>
          </cell>
        </row>
        <row r="387">
          <cell r="B387" t="str">
            <v>Road Marking &amp; Studs</v>
          </cell>
          <cell r="C387" t="str">
            <v>Safety Maintenance</v>
          </cell>
          <cell r="D387" t="str">
            <v>Y</v>
          </cell>
          <cell r="E387" t="str">
            <v>Tarred Roads/ Surfaced Roads</v>
          </cell>
          <cell r="F387" t="str">
            <v>km</v>
          </cell>
          <cell r="G387" t="str">
            <v>Y</v>
          </cell>
          <cell r="H387" t="str">
            <v>Y</v>
          </cell>
        </row>
        <row r="388">
          <cell r="B388" t="str">
            <v>Road Studs</v>
          </cell>
          <cell r="C388" t="str">
            <v>Safety Maintenance</v>
          </cell>
          <cell r="D388" t="str">
            <v>Y</v>
          </cell>
          <cell r="E388" t="str">
            <v>Tarred Roads/ Surfaced Roads</v>
          </cell>
          <cell r="F388" t="str">
            <v>km</v>
          </cell>
          <cell r="G388" t="str">
            <v>Y</v>
          </cell>
          <cell r="H388" t="str">
            <v>Y</v>
          </cell>
        </row>
        <row r="389">
          <cell r="B389" t="str">
            <v>Roadside furniture</v>
          </cell>
          <cell r="C389" t="str">
            <v>Road Safety Projects</v>
          </cell>
          <cell r="D389" t="str">
            <v>Y</v>
          </cell>
          <cell r="E389" t="str">
            <v>Tarred Roads/ Surfaced Roads</v>
          </cell>
          <cell r="F389" t="str">
            <v/>
          </cell>
          <cell r="G389" t="str">
            <v>Y</v>
          </cell>
          <cell r="H389" t="str">
            <v>N</v>
          </cell>
        </row>
        <row r="390">
          <cell r="B390" t="str">
            <v>RTI</v>
          </cell>
          <cell r="C390" t="str">
            <v>RTI</v>
          </cell>
          <cell r="D390" t="str">
            <v>N</v>
          </cell>
          <cell r="E390" t="str">
            <v>Tarred Roads/ Surfaced Roads</v>
          </cell>
          <cell r="F390"/>
          <cell r="G390" t="str">
            <v>N</v>
          </cell>
          <cell r="H390" t="str">
            <v>N</v>
          </cell>
        </row>
        <row r="391">
          <cell r="B391" t="str">
            <v>Rut repair</v>
          </cell>
          <cell r="C391" t="str">
            <v>Safety Maintenance</v>
          </cell>
          <cell r="D391" t="str">
            <v>N</v>
          </cell>
          <cell r="E391" t="str">
            <v>Tarred Roads/ Surfaced Roads</v>
          </cell>
          <cell r="F391" t="str">
            <v>m2</v>
          </cell>
          <cell r="G391" t="str">
            <v>Y</v>
          </cell>
          <cell r="H391" t="str">
            <v>Y</v>
          </cell>
        </row>
        <row r="392">
          <cell r="B392" t="str">
            <v>Rut Repair</v>
          </cell>
          <cell r="C392" t="str">
            <v>Safety Maintenance</v>
          </cell>
          <cell r="D392" t="str">
            <v>Y</v>
          </cell>
          <cell r="E392" t="str">
            <v>Tarred Roads/ Surfaced Roads</v>
          </cell>
          <cell r="F392" t="str">
            <v>m2</v>
          </cell>
          <cell r="G392" t="str">
            <v>Y</v>
          </cell>
          <cell r="H392" t="str">
            <v>Y</v>
          </cell>
        </row>
        <row r="393">
          <cell r="B393" t="str">
            <v>Service Relocations</v>
          </cell>
          <cell r="C393" t="str">
            <v>(blank)</v>
          </cell>
          <cell r="D393" t="str">
            <v>N</v>
          </cell>
          <cell r="E393"/>
          <cell r="F393"/>
          <cell r="G393" t="str">
            <v>Y</v>
          </cell>
          <cell r="H393" t="str">
            <v>N</v>
          </cell>
        </row>
        <row r="394">
          <cell r="B394" t="str">
            <v>Sidedrains, Kerb &amp; channel</v>
          </cell>
          <cell r="C394" t="str">
            <v>(blank)</v>
          </cell>
          <cell r="D394" t="str">
            <v>Y</v>
          </cell>
          <cell r="E394" t="str">
            <v>Tarred Roads/ Surfaced Roads</v>
          </cell>
          <cell r="F394"/>
          <cell r="G394" t="str">
            <v>Y</v>
          </cell>
          <cell r="H394" t="str">
            <v>N</v>
          </cell>
        </row>
        <row r="395">
          <cell r="B395" t="str">
            <v>Sidewalks</v>
          </cell>
          <cell r="C395" t="str">
            <v>(blank)</v>
          </cell>
          <cell r="D395" t="str">
            <v>Y</v>
          </cell>
          <cell r="E395" t="str">
            <v>Tarred Roads/ Surfaced Roads</v>
          </cell>
          <cell r="F395" t="str">
            <v>km</v>
          </cell>
          <cell r="G395" t="str">
            <v>Y</v>
          </cell>
          <cell r="H395" t="str">
            <v>N</v>
          </cell>
        </row>
        <row r="396">
          <cell r="B396" t="str">
            <v>Single seal</v>
          </cell>
          <cell r="C396" t="str">
            <v>Preventative Maintenance</v>
          </cell>
          <cell r="D396" t="str">
            <v>N</v>
          </cell>
          <cell r="E396" t="str">
            <v>Tarred Roads/ Surfaced Roads</v>
          </cell>
          <cell r="F396" t="str">
            <v>m2</v>
          </cell>
          <cell r="G396" t="str">
            <v>Y</v>
          </cell>
          <cell r="H396" t="str">
            <v>Y</v>
          </cell>
        </row>
        <row r="397">
          <cell r="B397" t="str">
            <v>Site offices</v>
          </cell>
          <cell r="C397" t="str">
            <v>(blank)</v>
          </cell>
          <cell r="D397" t="str">
            <v>Y</v>
          </cell>
          <cell r="E397" t="str">
            <v>Tarred Roads/ Surfaced Roads</v>
          </cell>
          <cell r="F397"/>
          <cell r="G397" t="str">
            <v>N</v>
          </cell>
          <cell r="H397" t="str">
            <v>N</v>
          </cell>
        </row>
        <row r="398">
          <cell r="B398" t="str">
            <v>Slip repairs</v>
          </cell>
          <cell r="C398" t="str">
            <v>Special Maintenance</v>
          </cell>
          <cell r="D398" t="str">
            <v>Y</v>
          </cell>
          <cell r="E398"/>
          <cell r="F398"/>
          <cell r="G398" t="str">
            <v>Y</v>
          </cell>
          <cell r="H398" t="str">
            <v>N</v>
          </cell>
        </row>
        <row r="399">
          <cell r="B399" t="str">
            <v>Slurry Seal</v>
          </cell>
          <cell r="C399" t="str">
            <v>Preventative Maintenance</v>
          </cell>
          <cell r="D399" t="str">
            <v>N</v>
          </cell>
          <cell r="E399" t="str">
            <v>Tarred Roads/ Surfaced Roads</v>
          </cell>
          <cell r="F399" t="str">
            <v>m2</v>
          </cell>
          <cell r="G399" t="str">
            <v>Y</v>
          </cell>
          <cell r="H399" t="str">
            <v>Y</v>
          </cell>
        </row>
        <row r="400">
          <cell r="B400" t="str">
            <v>Supervision and Management</v>
          </cell>
          <cell r="C400" t="str">
            <v>Supervision and Management</v>
          </cell>
          <cell r="D400" t="str">
            <v>N</v>
          </cell>
          <cell r="E400" t="str">
            <v>Tarred Roads/ Surfaced Roads</v>
          </cell>
          <cell r="F400"/>
          <cell r="G400" t="str">
            <v>N</v>
          </cell>
          <cell r="H400" t="str">
            <v>N</v>
          </cell>
        </row>
        <row r="401">
          <cell r="B401" t="str">
            <v xml:space="preserve">Supervision consultants </v>
          </cell>
          <cell r="C401" t="str">
            <v>(blank)</v>
          </cell>
          <cell r="D401" t="str">
            <v>N</v>
          </cell>
          <cell r="E401"/>
          <cell r="F401"/>
          <cell r="G401" t="str">
            <v>N</v>
          </cell>
          <cell r="H401" t="str">
            <v>N</v>
          </cell>
        </row>
        <row r="402">
          <cell r="B402" t="str">
            <v>Surfacing</v>
          </cell>
          <cell r="C402" t="str">
            <v>(blank)</v>
          </cell>
          <cell r="D402" t="str">
            <v>N</v>
          </cell>
          <cell r="E402" t="str">
            <v>Tarred Roads/ Surfaced Roads</v>
          </cell>
          <cell r="F402" t="str">
            <v>m2</v>
          </cell>
          <cell r="G402" t="str">
            <v>Y</v>
          </cell>
          <cell r="H402" t="str">
            <v>Y</v>
          </cell>
        </row>
        <row r="403">
          <cell r="B403" t="str">
            <v>Survey</v>
          </cell>
          <cell r="C403"/>
          <cell r="D403" t="str">
            <v>N</v>
          </cell>
          <cell r="E403"/>
          <cell r="F403"/>
          <cell r="G403" t="str">
            <v>N</v>
          </cell>
          <cell r="H403" t="str">
            <v>N</v>
          </cell>
        </row>
        <row r="404">
          <cell r="B404" t="str">
            <v>Survey Mapping</v>
          </cell>
          <cell r="C404"/>
          <cell r="D404" t="str">
            <v>N</v>
          </cell>
          <cell r="E404"/>
          <cell r="F404"/>
          <cell r="G404" t="str">
            <v>N</v>
          </cell>
          <cell r="H404" t="str">
            <v>N</v>
          </cell>
        </row>
        <row r="405">
          <cell r="B405" t="str">
            <v>Training</v>
          </cell>
          <cell r="C405" t="str">
            <v>(blank)</v>
          </cell>
          <cell r="D405" t="str">
            <v>N</v>
          </cell>
          <cell r="E405"/>
          <cell r="F405"/>
          <cell r="G405" t="str">
            <v>N</v>
          </cell>
          <cell r="H405" t="str">
            <v>N</v>
          </cell>
        </row>
        <row r="406">
          <cell r="B406" t="str">
            <v>Upgrade from Gravel to Surfaced</v>
          </cell>
          <cell r="C406" t="str">
            <v>(blank)</v>
          </cell>
          <cell r="D406" t="str">
            <v>N</v>
          </cell>
          <cell r="E406" t="str">
            <v>Tarred Roads/ Surfaced Roads</v>
          </cell>
          <cell r="F406" t="str">
            <v>km</v>
          </cell>
          <cell r="G406" t="str">
            <v>Y</v>
          </cell>
          <cell r="H406" t="str">
            <v>Y</v>
          </cell>
        </row>
        <row r="407">
          <cell r="B407" t="str">
            <v>Vukuzakhe management</v>
          </cell>
          <cell r="C407" t="str">
            <v>Vukuzakhe Management</v>
          </cell>
          <cell r="D407" t="str">
            <v>N</v>
          </cell>
          <cell r="E407" t="str">
            <v>Gravel Road</v>
          </cell>
          <cell r="F407"/>
          <cell r="G407" t="str">
            <v>N</v>
          </cell>
          <cell r="H407" t="str">
            <v>N</v>
          </cell>
        </row>
        <row r="408">
          <cell r="B408" t="str">
            <v>Widening of Bridge</v>
          </cell>
          <cell r="C408" t="str">
            <v>Upgrading Structures</v>
          </cell>
          <cell r="D408" t="str">
            <v>Y</v>
          </cell>
          <cell r="E408" t="str">
            <v>Tarred Roads/ Surfaced Roads</v>
          </cell>
          <cell r="F408" t="str">
            <v>Number</v>
          </cell>
          <cell r="G408" t="str">
            <v>Y</v>
          </cell>
          <cell r="H408" t="str">
            <v>N</v>
          </cell>
        </row>
        <row r="409">
          <cell r="B409" t="str">
            <v>Zibambele contractors</v>
          </cell>
          <cell r="C409" t="str">
            <v>Zibambele</v>
          </cell>
          <cell r="D409" t="str">
            <v>Y</v>
          </cell>
          <cell r="E409" t="str">
            <v>Gravel Road</v>
          </cell>
          <cell r="F409" t="str">
            <v>Number</v>
          </cell>
          <cell r="G409" t="str">
            <v>N</v>
          </cell>
          <cell r="H409" t="str">
            <v>Y</v>
          </cell>
        </row>
        <row r="410">
          <cell r="B410" t="str">
            <v>Zibambele levies</v>
          </cell>
          <cell r="C410" t="str">
            <v>Zibambele Regional Council Levies</v>
          </cell>
          <cell r="D410" t="str">
            <v>Y</v>
          </cell>
          <cell r="E410" t="str">
            <v>Gravel Road</v>
          </cell>
          <cell r="F410"/>
          <cell r="G410" t="str">
            <v>N</v>
          </cell>
          <cell r="H410" t="str">
            <v>N</v>
          </cell>
        </row>
        <row r="411">
          <cell r="B411" t="str">
            <v>Zibambele tools</v>
          </cell>
          <cell r="C411" t="str">
            <v>Zibambele Tools</v>
          </cell>
          <cell r="D411" t="str">
            <v>Y</v>
          </cell>
          <cell r="E411" t="str">
            <v>Gravel Road</v>
          </cell>
          <cell r="F411"/>
          <cell r="G411" t="str">
            <v>N</v>
          </cell>
          <cell r="H411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bour Rates"/>
      <sheetName val="Estimate - P197-3"/>
      <sheetName val=" Quantities- P197-3"/>
      <sheetName val="Road Assessment - P197-3"/>
      <sheetName val="Sheet1"/>
      <sheetName val="Local Labour P197-3"/>
      <sheetName val="SUMMARY"/>
    </sheetNames>
    <sheetDataSet>
      <sheetData sheetId="0">
        <row r="5">
          <cell r="D5">
            <v>39.82</v>
          </cell>
        </row>
      </sheetData>
      <sheetData sheetId="1">
        <row r="1">
          <cell r="F1" t="str">
            <v>GRADE 2CE OR HIGHER</v>
          </cell>
        </row>
      </sheetData>
      <sheetData sheetId="2">
        <row r="1">
          <cell r="A1" t="str">
            <v>REPAIRS AND TREATMENT OF EXISTING ASPHALT ON PROVINCIAL ROADS P197-3, KM 23.000 TO KM 47.00, UMDONI LOCAL MUNICIPALITY, CC PORT SHEPSTONE, DURBAN REGION.   Gr2CE OR HIGHER</v>
          </cell>
        </row>
      </sheetData>
      <sheetData sheetId="3">
        <row r="201">
          <cell r="AD201">
            <v>2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336">
          <cell r="A336" t="str">
            <v>Access to community facilities - 1</v>
          </cell>
        </row>
        <row r="337">
          <cell r="A337" t="str">
            <v>ARRUP</v>
          </cell>
        </row>
        <row r="338">
          <cell r="A338" t="str">
            <v>BEE &amp; Vukuzakhe Training</v>
          </cell>
        </row>
        <row r="339">
          <cell r="A339" t="str">
            <v>Corp Serv: Major and Minor Works</v>
          </cell>
        </row>
        <row r="340">
          <cell r="A340" t="str">
            <v>Flood Damage Repairs (Repairs/Cur)</v>
          </cell>
        </row>
        <row r="341">
          <cell r="A341" t="str">
            <v>Flood Damage Repairs (Replacement/Cap)</v>
          </cell>
        </row>
        <row r="342">
          <cell r="A342" t="str">
            <v>Head Office Buildings</v>
          </cell>
        </row>
        <row r="343">
          <cell r="A343" t="str">
            <v>Head: Contingency</v>
          </cell>
        </row>
        <row r="344">
          <cell r="A344" t="str">
            <v>Heavy Rehabilitation</v>
          </cell>
        </row>
        <row r="345">
          <cell r="A345" t="str">
            <v>HOD and MEC Construction</v>
          </cell>
        </row>
        <row r="346">
          <cell r="A346" t="str">
            <v>HOD and MEC Projects</v>
          </cell>
        </row>
        <row r="347">
          <cell r="A347" t="str">
            <v>IEC Roads</v>
          </cell>
        </row>
        <row r="348">
          <cell r="A348" t="str">
            <v>Infrastructure</v>
          </cell>
        </row>
        <row r="349">
          <cell r="A349" t="str">
            <v>Inteligent Road Studs</v>
          </cell>
        </row>
        <row r="350">
          <cell r="A350" t="str">
            <v>Labour based construction</v>
          </cell>
        </row>
        <row r="351">
          <cell r="A351" t="str">
            <v>Labour intensive construction</v>
          </cell>
        </row>
        <row r="352">
          <cell r="A352" t="str">
            <v>Light Rehabilitation</v>
          </cell>
        </row>
        <row r="353">
          <cell r="A353" t="str">
            <v>Local Roads</v>
          </cell>
        </row>
        <row r="354">
          <cell r="A354" t="str">
            <v>Major &amp; Minor Works</v>
          </cell>
        </row>
        <row r="355">
          <cell r="A355" t="str">
            <v>Mechanical</v>
          </cell>
        </row>
        <row r="356">
          <cell r="A356" t="str">
            <v>Mechanical - Head Office</v>
          </cell>
        </row>
        <row r="357">
          <cell r="A357" t="str">
            <v>Mechanical Radio Network</v>
          </cell>
        </row>
        <row r="358">
          <cell r="A358" t="str">
            <v>MLB:  Works</v>
          </cell>
        </row>
        <row r="359">
          <cell r="A359" t="str">
            <v>New Infrastructure</v>
          </cell>
        </row>
        <row r="360">
          <cell r="A360" t="str">
            <v>New Infrastructure (P577)</v>
          </cell>
        </row>
        <row r="361">
          <cell r="A361" t="str">
            <v>Periodic Maintenance</v>
          </cell>
        </row>
        <row r="362">
          <cell r="A362" t="str">
            <v>Pilot programmes</v>
          </cell>
        </row>
        <row r="363">
          <cell r="A363" t="str">
            <v>Plant Purchases</v>
          </cell>
        </row>
        <row r="364">
          <cell r="A364" t="str">
            <v>Preventative Maintenance</v>
          </cell>
        </row>
        <row r="365">
          <cell r="A365" t="str">
            <v>Regional Programme Support</v>
          </cell>
        </row>
        <row r="366">
          <cell r="A366" t="str">
            <v>ReGravelling</v>
          </cell>
        </row>
        <row r="367">
          <cell r="A367" t="str">
            <v>Road Safety Projects</v>
          </cell>
        </row>
        <row r="368">
          <cell r="A368" t="str">
            <v>Routine Maintenance</v>
          </cell>
        </row>
        <row r="369">
          <cell r="A369" t="str">
            <v xml:space="preserve">RTI </v>
          </cell>
        </row>
        <row r="370">
          <cell r="A370" t="str">
            <v>RTI Training College moving to Murchiston</v>
          </cell>
        </row>
        <row r="371">
          <cell r="A371" t="str">
            <v>Safety Maintenance</v>
          </cell>
        </row>
        <row r="372">
          <cell r="A372" t="str">
            <v>Special Maintenance</v>
          </cell>
        </row>
        <row r="373">
          <cell r="A373" t="str">
            <v>Standard Stock</v>
          </cell>
        </row>
        <row r="374">
          <cell r="A374" t="str">
            <v>Supervision and Management</v>
          </cell>
        </row>
        <row r="375">
          <cell r="A375" t="str">
            <v>T2 Infrastructure man systems</v>
          </cell>
        </row>
        <row r="376">
          <cell r="A376" t="str">
            <v>T2 Training Center</v>
          </cell>
        </row>
        <row r="377">
          <cell r="A377" t="str">
            <v>Traffic Engineering</v>
          </cell>
        </row>
        <row r="378">
          <cell r="A378" t="str">
            <v>Upgrade to P700</v>
          </cell>
        </row>
        <row r="379">
          <cell r="A379" t="str">
            <v>Upgrading Structures</v>
          </cell>
        </row>
        <row r="380">
          <cell r="A380" t="str">
            <v>Vehicle Test Station - Durban Harbour - Capital</v>
          </cell>
        </row>
        <row r="381">
          <cell r="A381" t="str">
            <v>Vukuzakhe Management</v>
          </cell>
        </row>
        <row r="382">
          <cell r="A382" t="str">
            <v>Weighbridge Infrastructure</v>
          </cell>
        </row>
        <row r="383">
          <cell r="A383" t="str">
            <v>Weighbridge Maintenance</v>
          </cell>
        </row>
        <row r="384">
          <cell r="A384" t="str">
            <v>Zibambele</v>
          </cell>
        </row>
        <row r="385">
          <cell r="A385" t="str">
            <v>Zibambele Management HO</v>
          </cell>
        </row>
        <row r="386">
          <cell r="A386" t="str">
            <v>Zibambele Regional Council Levies</v>
          </cell>
        </row>
        <row r="387">
          <cell r="A387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512"/>
  <sheetViews>
    <sheetView tabSelected="1" view="pageBreakPreview" zoomScale="70" zoomScaleNormal="70" zoomScaleSheetLayoutView="70" workbookViewId="0">
      <pane xSplit="7" ySplit="5" topLeftCell="H6" activePane="bottomRight" state="frozen"/>
      <selection activeCell="C58" sqref="C58"/>
      <selection pane="topRight" activeCell="C58" sqref="C58"/>
      <selection pane="bottomLeft" activeCell="C58" sqref="C58"/>
      <selection pane="bottomRight" sqref="A1:G2"/>
    </sheetView>
  </sheetViews>
  <sheetFormatPr defaultColWidth="9.08984375" defaultRowHeight="13" outlineLevelRow="2" x14ac:dyDescent="0.25"/>
  <cols>
    <col min="1" max="1" width="10.6328125" style="198" customWidth="1"/>
    <col min="2" max="2" width="11.6328125" style="208" customWidth="1"/>
    <col min="3" max="3" width="83.36328125" style="185" customWidth="1"/>
    <col min="4" max="4" width="19.36328125" style="27" customWidth="1"/>
    <col min="5" max="5" width="13.08984375" style="27" bestFit="1" customWidth="1"/>
    <col min="6" max="6" width="15.08984375" style="409" bestFit="1" customWidth="1"/>
    <col min="7" max="7" width="22.6328125" style="416" customWidth="1"/>
    <col min="8" max="8" width="15.90625" style="6" bestFit="1" customWidth="1"/>
    <col min="9" max="9" width="12.36328125" style="6" bestFit="1" customWidth="1"/>
    <col min="10" max="10" width="9.08984375" style="6"/>
    <col min="11" max="11" width="12.36328125" style="6" bestFit="1" customWidth="1"/>
    <col min="12" max="16384" width="9.08984375" style="6"/>
  </cols>
  <sheetData>
    <row r="1" spans="1:8" ht="12.75" customHeight="1" x14ac:dyDescent="0.25">
      <c r="A1" s="478" t="s">
        <v>604</v>
      </c>
      <c r="B1" s="479"/>
      <c r="C1" s="479"/>
      <c r="D1" s="479"/>
      <c r="E1" s="479"/>
      <c r="F1" s="479"/>
      <c r="G1" s="480"/>
    </row>
    <row r="2" spans="1:8" ht="13.5" customHeight="1" x14ac:dyDescent="0.25">
      <c r="A2" s="481"/>
      <c r="B2" s="482"/>
      <c r="C2" s="482"/>
      <c r="D2" s="482"/>
      <c r="E2" s="482"/>
      <c r="F2" s="482"/>
      <c r="G2" s="483"/>
    </row>
    <row r="3" spans="1:8" s="297" customFormat="1" x14ac:dyDescent="0.25">
      <c r="A3" s="293"/>
      <c r="B3" s="294"/>
      <c r="C3" s="295"/>
      <c r="D3" s="379"/>
      <c r="E3" s="296"/>
      <c r="F3" s="380"/>
      <c r="G3" s="416"/>
      <c r="H3" s="281"/>
    </row>
    <row r="4" spans="1:8" x14ac:dyDescent="0.25">
      <c r="C4" s="6"/>
      <c r="D4" s="6"/>
      <c r="E4" s="6"/>
      <c r="F4" s="381" t="s">
        <v>560</v>
      </c>
      <c r="G4" s="417">
        <f>G511</f>
        <v>15219504.046908699</v>
      </c>
      <c r="H4" s="281"/>
    </row>
    <row r="5" spans="1:8" s="208" customFormat="1" x14ac:dyDescent="0.25">
      <c r="A5" s="8" t="s">
        <v>0</v>
      </c>
      <c r="B5" s="8"/>
      <c r="C5" s="8" t="s">
        <v>1</v>
      </c>
      <c r="D5" s="12" t="s">
        <v>2</v>
      </c>
      <c r="E5" s="19" t="s">
        <v>3</v>
      </c>
      <c r="F5" s="382" t="s">
        <v>4</v>
      </c>
      <c r="G5" s="418" t="s">
        <v>239</v>
      </c>
    </row>
    <row r="6" spans="1:8" x14ac:dyDescent="0.25">
      <c r="A6" s="7"/>
      <c r="B6" s="7"/>
      <c r="C6" s="7"/>
      <c r="D6" s="13"/>
      <c r="E6" s="23"/>
      <c r="F6" s="383"/>
      <c r="G6" s="419"/>
    </row>
    <row r="7" spans="1:8" x14ac:dyDescent="0.25">
      <c r="A7" s="14" t="s">
        <v>431</v>
      </c>
      <c r="B7" s="16" t="s">
        <v>273</v>
      </c>
      <c r="C7" s="15"/>
      <c r="D7" s="18"/>
      <c r="E7" s="18"/>
      <c r="F7" s="384"/>
      <c r="G7" s="384"/>
    </row>
    <row r="8" spans="1:8" x14ac:dyDescent="0.25">
      <c r="A8" s="152" t="s">
        <v>240</v>
      </c>
      <c r="B8" s="199" t="s">
        <v>241</v>
      </c>
      <c r="C8" s="263"/>
      <c r="D8" s="173"/>
      <c r="E8" s="173"/>
      <c r="F8" s="385"/>
      <c r="G8" s="385"/>
    </row>
    <row r="9" spans="1:8" outlineLevel="1" x14ac:dyDescent="0.25">
      <c r="A9" s="151"/>
      <c r="B9" s="4"/>
      <c r="C9" s="154"/>
      <c r="D9" s="10"/>
      <c r="E9" s="174"/>
      <c r="F9" s="386"/>
      <c r="G9" s="386"/>
    </row>
    <row r="10" spans="1:8" outlineLevel="1" x14ac:dyDescent="0.25">
      <c r="A10" s="4" t="s">
        <v>5</v>
      </c>
      <c r="B10" s="151"/>
      <c r="C10" s="154" t="s">
        <v>6</v>
      </c>
      <c r="D10" s="10"/>
      <c r="E10" s="174"/>
      <c r="F10" s="386"/>
      <c r="G10" s="386"/>
    </row>
    <row r="11" spans="1:8" outlineLevel="1" x14ac:dyDescent="0.25">
      <c r="A11" s="151"/>
      <c r="B11" s="4"/>
      <c r="C11" s="154"/>
      <c r="D11" s="10"/>
      <c r="E11" s="174"/>
      <c r="F11" s="386"/>
      <c r="G11" s="386"/>
    </row>
    <row r="12" spans="1:8" outlineLevel="1" x14ac:dyDescent="0.25">
      <c r="A12" s="151"/>
      <c r="B12" s="4" t="s">
        <v>7</v>
      </c>
      <c r="C12" s="171" t="s">
        <v>8</v>
      </c>
      <c r="D12" s="10" t="s">
        <v>9</v>
      </c>
      <c r="E12" s="174">
        <v>36</v>
      </c>
      <c r="F12" s="386"/>
      <c r="G12" s="420">
        <f>E12*F12</f>
        <v>0</v>
      </c>
    </row>
    <row r="13" spans="1:8" outlineLevel="1" x14ac:dyDescent="0.25">
      <c r="A13" s="151"/>
      <c r="B13" s="4"/>
      <c r="C13" s="154"/>
      <c r="D13" s="10"/>
      <c r="E13" s="174"/>
      <c r="F13" s="386"/>
      <c r="G13" s="420"/>
    </row>
    <row r="14" spans="1:8" outlineLevel="1" x14ac:dyDescent="0.25">
      <c r="A14" s="151"/>
      <c r="B14" s="4" t="s">
        <v>10</v>
      </c>
      <c r="C14" s="171" t="s">
        <v>11</v>
      </c>
      <c r="D14" s="10" t="s">
        <v>9</v>
      </c>
      <c r="E14" s="174">
        <v>36</v>
      </c>
      <c r="F14" s="386"/>
      <c r="G14" s="420">
        <f>E14*F14</f>
        <v>0</v>
      </c>
    </row>
    <row r="15" spans="1:8" outlineLevel="1" x14ac:dyDescent="0.25">
      <c r="A15" s="151"/>
      <c r="B15" s="4"/>
      <c r="C15" s="154"/>
      <c r="D15" s="10"/>
      <c r="E15" s="174"/>
      <c r="F15" s="386"/>
      <c r="G15" s="420"/>
    </row>
    <row r="16" spans="1:8" outlineLevel="1" x14ac:dyDescent="0.25">
      <c r="A16" s="4" t="s">
        <v>12</v>
      </c>
      <c r="B16" s="151"/>
      <c r="C16" s="154" t="s">
        <v>13</v>
      </c>
      <c r="D16" s="10"/>
      <c r="E16" s="174"/>
      <c r="F16" s="386"/>
      <c r="G16" s="420"/>
    </row>
    <row r="17" spans="1:9" outlineLevel="1" x14ac:dyDescent="0.25">
      <c r="A17" s="151"/>
      <c r="B17" s="4"/>
      <c r="C17" s="154"/>
      <c r="D17" s="10"/>
      <c r="E17" s="174"/>
      <c r="F17" s="386"/>
      <c r="G17" s="420"/>
    </row>
    <row r="18" spans="1:9" outlineLevel="1" x14ac:dyDescent="0.25">
      <c r="A18" s="151"/>
      <c r="B18" s="4" t="s">
        <v>14</v>
      </c>
      <c r="C18" s="171" t="s">
        <v>15</v>
      </c>
      <c r="D18" s="10" t="s">
        <v>16</v>
      </c>
      <c r="E18" s="174">
        <v>1</v>
      </c>
      <c r="F18" s="386"/>
      <c r="G18" s="420">
        <f>E18*F18</f>
        <v>0</v>
      </c>
    </row>
    <row r="19" spans="1:9" outlineLevel="1" x14ac:dyDescent="0.25">
      <c r="A19" s="151"/>
      <c r="B19" s="4"/>
      <c r="C19" s="154"/>
      <c r="D19" s="10"/>
      <c r="E19" s="174"/>
      <c r="F19" s="386"/>
      <c r="G19" s="420"/>
    </row>
    <row r="20" spans="1:9" outlineLevel="1" x14ac:dyDescent="0.25">
      <c r="A20" s="151"/>
      <c r="B20" s="4" t="s">
        <v>17</v>
      </c>
      <c r="C20" s="171" t="s">
        <v>18</v>
      </c>
      <c r="D20" s="10" t="s">
        <v>16</v>
      </c>
      <c r="E20" s="174">
        <v>1</v>
      </c>
      <c r="F20" s="386"/>
      <c r="G20" s="420">
        <f>E20*F20</f>
        <v>0</v>
      </c>
    </row>
    <row r="21" spans="1:9" outlineLevel="1" x14ac:dyDescent="0.25">
      <c r="A21" s="151"/>
      <c r="B21" s="4"/>
      <c r="C21" s="154"/>
      <c r="D21" s="10"/>
      <c r="E21" s="174"/>
      <c r="F21" s="386"/>
      <c r="G21" s="420"/>
    </row>
    <row r="22" spans="1:9" outlineLevel="1" x14ac:dyDescent="0.25">
      <c r="A22" s="151"/>
      <c r="B22" s="4" t="s">
        <v>19</v>
      </c>
      <c r="C22" s="171" t="s">
        <v>20</v>
      </c>
      <c r="D22" s="10" t="s">
        <v>16</v>
      </c>
      <c r="E22" s="174">
        <v>1</v>
      </c>
      <c r="F22" s="386"/>
      <c r="G22" s="420">
        <f t="shared" ref="G22:G66" si="0">E22*F22</f>
        <v>0</v>
      </c>
    </row>
    <row r="23" spans="1:9" outlineLevel="1" x14ac:dyDescent="0.25">
      <c r="A23" s="151"/>
      <c r="B23" s="4"/>
      <c r="C23" s="154"/>
      <c r="D23" s="10"/>
      <c r="E23" s="174"/>
      <c r="F23" s="386"/>
      <c r="G23" s="420"/>
    </row>
    <row r="24" spans="1:9" outlineLevel="1" x14ac:dyDescent="0.25">
      <c r="A24" s="151"/>
      <c r="B24" s="4" t="s">
        <v>21</v>
      </c>
      <c r="C24" s="171" t="s">
        <v>22</v>
      </c>
      <c r="D24" s="10" t="s">
        <v>9</v>
      </c>
      <c r="E24" s="174">
        <v>36</v>
      </c>
      <c r="F24" s="386"/>
      <c r="G24" s="420">
        <f t="shared" si="0"/>
        <v>0</v>
      </c>
    </row>
    <row r="25" spans="1:9" outlineLevel="1" x14ac:dyDescent="0.25">
      <c r="A25" s="151"/>
      <c r="B25" s="4"/>
      <c r="C25" s="154"/>
      <c r="D25" s="10"/>
      <c r="E25" s="174"/>
      <c r="F25" s="386"/>
      <c r="G25" s="420"/>
    </row>
    <row r="26" spans="1:9" ht="26" outlineLevel="1" x14ac:dyDescent="0.25">
      <c r="A26" s="4" t="s">
        <v>23</v>
      </c>
      <c r="B26" s="151"/>
      <c r="C26" s="154" t="s">
        <v>24</v>
      </c>
      <c r="D26" s="10"/>
      <c r="E26" s="174"/>
      <c r="F26" s="386"/>
      <c r="G26" s="386"/>
    </row>
    <row r="27" spans="1:9" outlineLevel="1" x14ac:dyDescent="0.25">
      <c r="A27" s="151"/>
      <c r="B27" s="4"/>
      <c r="C27" s="154"/>
      <c r="D27" s="10"/>
      <c r="E27" s="174"/>
      <c r="F27" s="386"/>
      <c r="G27" s="386"/>
    </row>
    <row r="28" spans="1:9" outlineLevel="1" x14ac:dyDescent="0.25">
      <c r="A28" s="151"/>
      <c r="B28" s="4" t="s">
        <v>25</v>
      </c>
      <c r="C28" s="171" t="s">
        <v>26</v>
      </c>
      <c r="D28" s="10" t="s">
        <v>335</v>
      </c>
      <c r="E28" s="174">
        <v>31</v>
      </c>
      <c r="F28" s="386"/>
      <c r="G28" s="420">
        <f t="shared" si="0"/>
        <v>0</v>
      </c>
    </row>
    <row r="29" spans="1:9" outlineLevel="1" x14ac:dyDescent="0.25">
      <c r="A29" s="151"/>
      <c r="B29" s="4"/>
      <c r="C29" s="154"/>
      <c r="D29" s="10"/>
      <c r="E29" s="174">
        <v>0</v>
      </c>
      <c r="F29" s="386"/>
      <c r="G29" s="420"/>
    </row>
    <row r="30" spans="1:9" ht="12.75" customHeight="1" outlineLevel="1" x14ac:dyDescent="0.25">
      <c r="A30" s="151"/>
      <c r="B30" s="4"/>
      <c r="C30" s="154"/>
      <c r="D30" s="10"/>
      <c r="E30" s="174"/>
      <c r="F30" s="386"/>
      <c r="G30" s="389"/>
    </row>
    <row r="31" spans="1:9" outlineLevel="1" x14ac:dyDescent="0.25">
      <c r="A31" s="4" t="s">
        <v>444</v>
      </c>
      <c r="B31" s="177" t="s">
        <v>444</v>
      </c>
      <c r="C31" s="154" t="s">
        <v>30</v>
      </c>
      <c r="D31" s="10"/>
      <c r="E31" s="174"/>
      <c r="F31" s="386"/>
      <c r="G31" s="420"/>
    </row>
    <row r="32" spans="1:9" outlineLevel="1" x14ac:dyDescent="0.25">
      <c r="A32" s="4"/>
      <c r="B32" s="151"/>
      <c r="C32" s="154"/>
      <c r="D32" s="10"/>
      <c r="E32" s="174"/>
      <c r="F32" s="386"/>
      <c r="G32" s="420"/>
      <c r="I32" s="286"/>
    </row>
    <row r="33" spans="1:11" ht="12.5" outlineLevel="1" x14ac:dyDescent="0.25">
      <c r="A33" s="177"/>
      <c r="B33" s="177" t="s">
        <v>609</v>
      </c>
      <c r="C33" s="177" t="s">
        <v>31</v>
      </c>
      <c r="D33" s="361" t="s">
        <v>16</v>
      </c>
      <c r="E33" s="466">
        <v>1</v>
      </c>
      <c r="F33" s="387"/>
      <c r="G33" s="388"/>
      <c r="K33" s="286"/>
    </row>
    <row r="34" spans="1:11" ht="12.5" outlineLevel="1" x14ac:dyDescent="0.25">
      <c r="A34" s="177"/>
      <c r="B34" s="177"/>
      <c r="C34" s="171"/>
      <c r="D34" s="361"/>
      <c r="E34" s="466">
        <v>0</v>
      </c>
      <c r="F34" s="387"/>
      <c r="G34" s="388"/>
    </row>
    <row r="35" spans="1:11" ht="12.5" outlineLevel="1" x14ac:dyDescent="0.25">
      <c r="A35" s="177"/>
      <c r="B35" s="177" t="s">
        <v>610</v>
      </c>
      <c r="C35" s="171" t="s">
        <v>32</v>
      </c>
      <c r="D35" s="361"/>
      <c r="E35" s="466">
        <v>0</v>
      </c>
      <c r="F35" s="388"/>
      <c r="G35" s="387"/>
    </row>
    <row r="36" spans="1:11" ht="12.5" outlineLevel="1" x14ac:dyDescent="0.25">
      <c r="A36" s="177"/>
      <c r="B36" s="177"/>
      <c r="C36" s="171" t="s">
        <v>612</v>
      </c>
      <c r="D36" s="361" t="s">
        <v>613</v>
      </c>
      <c r="E36" s="466">
        <v>1</v>
      </c>
      <c r="F36" s="388"/>
      <c r="G36" s="387">
        <f>E36*F36</f>
        <v>0</v>
      </c>
    </row>
    <row r="37" spans="1:11" ht="12.5" outlineLevel="1" x14ac:dyDescent="0.25">
      <c r="A37" s="177"/>
      <c r="B37" s="177"/>
      <c r="C37" s="171" t="s">
        <v>611</v>
      </c>
      <c r="D37" s="178" t="s">
        <v>445</v>
      </c>
      <c r="E37" s="466">
        <v>36</v>
      </c>
      <c r="F37" s="388"/>
      <c r="G37" s="387">
        <f>E37*F37</f>
        <v>0</v>
      </c>
    </row>
    <row r="38" spans="1:11" ht="12.75" customHeight="1" outlineLevel="1" x14ac:dyDescent="0.25">
      <c r="A38" s="151"/>
      <c r="B38" s="4"/>
      <c r="C38" s="154"/>
      <c r="D38" s="10"/>
      <c r="E38" s="466"/>
      <c r="F38" s="386"/>
      <c r="G38" s="389"/>
    </row>
    <row r="39" spans="1:11" s="287" customFormat="1" ht="12.75" customHeight="1" outlineLevel="1" x14ac:dyDescent="0.25">
      <c r="A39" s="4" t="s">
        <v>33</v>
      </c>
      <c r="B39" s="151"/>
      <c r="C39" s="154" t="s">
        <v>34</v>
      </c>
      <c r="D39" s="10"/>
      <c r="E39" s="466"/>
      <c r="F39" s="386"/>
      <c r="G39" s="421"/>
    </row>
    <row r="40" spans="1:11" outlineLevel="1" x14ac:dyDescent="0.25">
      <c r="A40" s="151"/>
      <c r="B40" s="4"/>
      <c r="C40" s="154"/>
      <c r="D40" s="10"/>
      <c r="E40" s="466">
        <v>0</v>
      </c>
      <c r="F40" s="386"/>
      <c r="G40" s="420"/>
    </row>
    <row r="41" spans="1:11" outlineLevel="1" x14ac:dyDescent="0.25">
      <c r="A41" s="151"/>
      <c r="B41" s="4" t="s">
        <v>35</v>
      </c>
      <c r="C41" s="154" t="s">
        <v>36</v>
      </c>
      <c r="D41" s="10"/>
      <c r="E41" s="466">
        <v>0</v>
      </c>
      <c r="F41" s="386"/>
      <c r="G41" s="420"/>
    </row>
    <row r="42" spans="1:11" outlineLevel="1" x14ac:dyDescent="0.25">
      <c r="A42" s="151"/>
      <c r="B42" s="4"/>
      <c r="C42" s="154"/>
      <c r="D42" s="10"/>
      <c r="E42" s="466">
        <v>0</v>
      </c>
      <c r="F42" s="386"/>
      <c r="G42" s="420"/>
    </row>
    <row r="43" spans="1:11" outlineLevel="1" x14ac:dyDescent="0.25">
      <c r="A43" s="151"/>
      <c r="B43" s="4"/>
      <c r="C43" s="171" t="s">
        <v>446</v>
      </c>
      <c r="D43" s="10" t="s">
        <v>331</v>
      </c>
      <c r="E43" s="466">
        <v>2228</v>
      </c>
      <c r="F43" s="389"/>
      <c r="G43" s="420">
        <f>E43*F43</f>
        <v>0</v>
      </c>
    </row>
    <row r="44" spans="1:11" outlineLevel="1" x14ac:dyDescent="0.25">
      <c r="A44" s="151"/>
      <c r="B44" s="4"/>
      <c r="C44" s="171" t="s">
        <v>447</v>
      </c>
      <c r="D44" s="10" t="s">
        <v>331</v>
      </c>
      <c r="E44" s="466">
        <v>844</v>
      </c>
      <c r="F44" s="389"/>
      <c r="G44" s="420">
        <f t="shared" si="0"/>
        <v>0</v>
      </c>
    </row>
    <row r="45" spans="1:11" outlineLevel="1" x14ac:dyDescent="0.25">
      <c r="A45" s="151"/>
      <c r="B45" s="4"/>
      <c r="C45" s="171" t="s">
        <v>448</v>
      </c>
      <c r="D45" s="10" t="s">
        <v>331</v>
      </c>
      <c r="E45" s="466">
        <v>457</v>
      </c>
      <c r="F45" s="389"/>
      <c r="G45" s="420">
        <f t="shared" si="0"/>
        <v>0</v>
      </c>
    </row>
    <row r="46" spans="1:11" outlineLevel="1" x14ac:dyDescent="0.25">
      <c r="A46" s="151"/>
      <c r="B46" s="4"/>
      <c r="C46" s="171" t="s">
        <v>229</v>
      </c>
      <c r="D46" s="10" t="s">
        <v>331</v>
      </c>
      <c r="E46" s="466">
        <v>0</v>
      </c>
      <c r="F46" s="386"/>
      <c r="G46" s="420">
        <f t="shared" si="0"/>
        <v>0</v>
      </c>
    </row>
    <row r="47" spans="1:11" s="287" customFormat="1" ht="12.75" customHeight="1" outlineLevel="1" x14ac:dyDescent="0.25">
      <c r="A47" s="151"/>
      <c r="B47" s="4"/>
      <c r="C47" s="154"/>
      <c r="D47" s="10"/>
      <c r="E47" s="466"/>
      <c r="F47" s="386"/>
      <c r="G47" s="422"/>
    </row>
    <row r="48" spans="1:11" outlineLevel="1" x14ac:dyDescent="0.25">
      <c r="A48" s="151"/>
      <c r="B48" s="4" t="s">
        <v>37</v>
      </c>
      <c r="C48" s="154" t="s">
        <v>361</v>
      </c>
      <c r="D48" s="10"/>
      <c r="E48" s="466">
        <v>0</v>
      </c>
      <c r="F48" s="386"/>
      <c r="G48" s="420"/>
    </row>
    <row r="49" spans="1:7" outlineLevel="1" x14ac:dyDescent="0.25">
      <c r="A49" s="151"/>
      <c r="B49" s="4"/>
      <c r="C49" s="154"/>
      <c r="D49" s="10"/>
      <c r="E49" s="466">
        <v>0</v>
      </c>
      <c r="F49" s="386"/>
      <c r="G49" s="420"/>
    </row>
    <row r="50" spans="1:7" outlineLevel="1" x14ac:dyDescent="0.25">
      <c r="A50" s="151"/>
      <c r="B50" s="4"/>
      <c r="C50" s="171" t="s">
        <v>466</v>
      </c>
      <c r="D50" s="10" t="s">
        <v>331</v>
      </c>
      <c r="E50" s="466">
        <v>96.000000000000014</v>
      </c>
      <c r="F50" s="389"/>
      <c r="G50" s="420">
        <f t="shared" si="0"/>
        <v>0</v>
      </c>
    </row>
    <row r="51" spans="1:7" outlineLevel="1" x14ac:dyDescent="0.25">
      <c r="A51" s="151"/>
      <c r="B51" s="4"/>
      <c r="C51" s="171" t="s">
        <v>467</v>
      </c>
      <c r="D51" s="10" t="s">
        <v>331</v>
      </c>
      <c r="E51" s="466">
        <v>108</v>
      </c>
      <c r="F51" s="389"/>
      <c r="G51" s="420">
        <f t="shared" si="0"/>
        <v>0</v>
      </c>
    </row>
    <row r="52" spans="1:7" outlineLevel="1" x14ac:dyDescent="0.25">
      <c r="A52" s="151"/>
      <c r="B52" s="4"/>
      <c r="C52" s="171" t="s">
        <v>468</v>
      </c>
      <c r="D52" s="10" t="s">
        <v>331</v>
      </c>
      <c r="E52" s="466">
        <v>80</v>
      </c>
      <c r="F52" s="389"/>
      <c r="G52" s="420">
        <f>E52*F52</f>
        <v>0</v>
      </c>
    </row>
    <row r="53" spans="1:7" outlineLevel="1" x14ac:dyDescent="0.25">
      <c r="A53" s="151"/>
      <c r="B53" s="4"/>
      <c r="C53" s="171" t="s">
        <v>469</v>
      </c>
      <c r="D53" s="10" t="s">
        <v>331</v>
      </c>
      <c r="E53" s="466">
        <v>23</v>
      </c>
      <c r="F53" s="389"/>
      <c r="G53" s="420">
        <f t="shared" si="0"/>
        <v>0</v>
      </c>
    </row>
    <row r="54" spans="1:7" outlineLevel="1" x14ac:dyDescent="0.25">
      <c r="A54" s="151"/>
      <c r="B54" s="4"/>
      <c r="C54" s="171" t="s">
        <v>471</v>
      </c>
      <c r="D54" s="10"/>
      <c r="E54" s="466">
        <v>0</v>
      </c>
      <c r="F54" s="386"/>
      <c r="G54" s="420"/>
    </row>
    <row r="55" spans="1:7" outlineLevel="1" x14ac:dyDescent="0.25">
      <c r="A55" s="151"/>
      <c r="B55" s="4"/>
      <c r="C55" s="171" t="s">
        <v>358</v>
      </c>
      <c r="D55" s="10" t="s">
        <v>331</v>
      </c>
      <c r="E55" s="466">
        <v>5</v>
      </c>
      <c r="F55" s="389"/>
      <c r="G55" s="420">
        <f t="shared" si="0"/>
        <v>0</v>
      </c>
    </row>
    <row r="56" spans="1:7" outlineLevel="1" x14ac:dyDescent="0.25">
      <c r="A56" s="151"/>
      <c r="B56" s="4"/>
      <c r="C56" s="171" t="s">
        <v>359</v>
      </c>
      <c r="D56" s="10" t="s">
        <v>331</v>
      </c>
      <c r="E56" s="466">
        <v>254</v>
      </c>
      <c r="F56" s="389"/>
      <c r="G56" s="420">
        <f t="shared" si="0"/>
        <v>0</v>
      </c>
    </row>
    <row r="57" spans="1:7" outlineLevel="1" x14ac:dyDescent="0.25">
      <c r="A57" s="151"/>
      <c r="B57" s="4"/>
      <c r="C57" s="171" t="s">
        <v>360</v>
      </c>
      <c r="D57" s="10" t="s">
        <v>331</v>
      </c>
      <c r="E57" s="466">
        <v>150</v>
      </c>
      <c r="F57" s="389"/>
      <c r="G57" s="420">
        <f t="shared" si="0"/>
        <v>0</v>
      </c>
    </row>
    <row r="58" spans="1:7" s="287" customFormat="1" ht="12.75" customHeight="1" outlineLevel="1" x14ac:dyDescent="0.25">
      <c r="A58" s="151"/>
      <c r="B58" s="4"/>
      <c r="C58" s="154"/>
      <c r="D58" s="10"/>
      <c r="E58" s="466"/>
      <c r="F58" s="386"/>
      <c r="G58" s="422"/>
    </row>
    <row r="59" spans="1:7" outlineLevel="1" x14ac:dyDescent="0.25">
      <c r="A59" s="151"/>
      <c r="B59" s="4" t="s">
        <v>38</v>
      </c>
      <c r="C59" s="154" t="s">
        <v>362</v>
      </c>
      <c r="D59" s="10"/>
      <c r="E59" s="466">
        <v>0</v>
      </c>
      <c r="F59" s="386"/>
      <c r="G59" s="420"/>
    </row>
    <row r="60" spans="1:7" outlineLevel="1" x14ac:dyDescent="0.25">
      <c r="A60" s="151"/>
      <c r="B60" s="4"/>
      <c r="C60" s="154"/>
      <c r="D60" s="10"/>
      <c r="E60" s="466">
        <v>0</v>
      </c>
      <c r="F60" s="386"/>
      <c r="G60" s="420"/>
    </row>
    <row r="61" spans="1:7" outlineLevel="1" x14ac:dyDescent="0.25">
      <c r="A61" s="151"/>
      <c r="B61" s="4"/>
      <c r="C61" s="171" t="s">
        <v>470</v>
      </c>
      <c r="D61" s="10" t="s">
        <v>332</v>
      </c>
      <c r="E61" s="466">
        <v>252</v>
      </c>
      <c r="F61" s="389"/>
      <c r="G61" s="420">
        <f>E61*F61</f>
        <v>0</v>
      </c>
    </row>
    <row r="62" spans="1:7" outlineLevel="1" x14ac:dyDescent="0.25">
      <c r="A62" s="151"/>
      <c r="B62" s="4"/>
      <c r="C62" s="171" t="s">
        <v>540</v>
      </c>
      <c r="D62" s="10" t="s">
        <v>332</v>
      </c>
      <c r="E62" s="466">
        <v>48</v>
      </c>
      <c r="F62" s="386"/>
      <c r="G62" s="420">
        <f t="shared" si="0"/>
        <v>0</v>
      </c>
    </row>
    <row r="63" spans="1:7" outlineLevel="1" x14ac:dyDescent="0.25">
      <c r="A63" s="151"/>
      <c r="B63" s="4"/>
      <c r="C63" s="154"/>
      <c r="D63" s="10"/>
      <c r="E63" s="174"/>
      <c r="F63" s="386"/>
      <c r="G63" s="420"/>
    </row>
    <row r="64" spans="1:7" outlineLevel="1" x14ac:dyDescent="0.25">
      <c r="A64" s="151"/>
      <c r="B64" s="4" t="s">
        <v>39</v>
      </c>
      <c r="C64" s="154" t="s">
        <v>40</v>
      </c>
      <c r="D64" s="10"/>
      <c r="E64" s="174"/>
      <c r="F64" s="386"/>
      <c r="G64" s="420"/>
    </row>
    <row r="65" spans="1:7" outlineLevel="1" x14ac:dyDescent="0.25">
      <c r="A65" s="151"/>
      <c r="B65" s="4"/>
      <c r="C65" s="154"/>
      <c r="D65" s="10"/>
      <c r="E65" s="174"/>
      <c r="F65" s="386"/>
      <c r="G65" s="420"/>
    </row>
    <row r="66" spans="1:7" outlineLevel="1" x14ac:dyDescent="0.25">
      <c r="A66" s="151"/>
      <c r="B66" s="4"/>
      <c r="C66" s="171" t="s">
        <v>230</v>
      </c>
      <c r="D66" s="27" t="s">
        <v>528</v>
      </c>
      <c r="E66" s="466">
        <v>1</v>
      </c>
      <c r="F66" s="389">
        <v>125500</v>
      </c>
      <c r="G66" s="420">
        <f t="shared" si="0"/>
        <v>125500</v>
      </c>
    </row>
    <row r="67" spans="1:7" outlineLevel="1" x14ac:dyDescent="0.25">
      <c r="A67" s="151"/>
      <c r="B67" s="4"/>
      <c r="C67" s="171" t="s">
        <v>231</v>
      </c>
      <c r="D67" s="10" t="s">
        <v>259</v>
      </c>
      <c r="E67" s="466">
        <v>125500</v>
      </c>
      <c r="F67" s="468"/>
      <c r="G67" s="420">
        <f>G66*F67</f>
        <v>0</v>
      </c>
    </row>
    <row r="68" spans="1:7" outlineLevel="1" x14ac:dyDescent="0.25">
      <c r="A68" s="151"/>
      <c r="B68" s="4"/>
      <c r="C68" s="171"/>
      <c r="D68" s="10"/>
      <c r="E68" s="466"/>
      <c r="F68" s="390"/>
      <c r="G68" s="420"/>
    </row>
    <row r="69" spans="1:7" s="288" customFormat="1" outlineLevel="1" x14ac:dyDescent="0.25">
      <c r="A69" s="151"/>
      <c r="B69" s="4"/>
      <c r="C69" s="154"/>
      <c r="D69" s="10"/>
      <c r="E69" s="466"/>
      <c r="F69" s="386"/>
      <c r="G69" s="423"/>
    </row>
    <row r="70" spans="1:7" s="288" customFormat="1" outlineLevel="1" x14ac:dyDescent="0.25">
      <c r="A70" s="200" t="s">
        <v>589</v>
      </c>
      <c r="B70" s="264"/>
      <c r="C70" s="201" t="s">
        <v>29</v>
      </c>
      <c r="D70" s="265"/>
      <c r="E70" s="466"/>
      <c r="F70" s="391"/>
      <c r="G70" s="423"/>
    </row>
    <row r="71" spans="1:7" s="288" customFormat="1" outlineLevel="1" x14ac:dyDescent="0.25">
      <c r="A71" s="200"/>
      <c r="B71" s="264"/>
      <c r="C71" s="201"/>
      <c r="D71" s="265"/>
      <c r="E71" s="466"/>
      <c r="F71" s="391"/>
      <c r="G71" s="423"/>
    </row>
    <row r="72" spans="1:7" outlineLevel="1" x14ac:dyDescent="0.25">
      <c r="A72" s="200"/>
      <c r="B72" s="264"/>
      <c r="C72" s="362" t="s">
        <v>516</v>
      </c>
      <c r="D72" s="27" t="s">
        <v>528</v>
      </c>
      <c r="E72" s="466">
        <v>1</v>
      </c>
      <c r="F72" s="391">
        <v>450000</v>
      </c>
      <c r="G72" s="420">
        <f t="shared" ref="G72" si="1">E72*F72</f>
        <v>450000</v>
      </c>
    </row>
    <row r="73" spans="1:7" outlineLevel="1" x14ac:dyDescent="0.25">
      <c r="A73" s="200"/>
      <c r="B73" s="264"/>
      <c r="C73" s="362" t="s">
        <v>601</v>
      </c>
      <c r="D73" s="10" t="s">
        <v>259</v>
      </c>
      <c r="E73" s="466">
        <v>450000</v>
      </c>
      <c r="F73" s="468"/>
      <c r="G73" s="420">
        <f t="shared" ref="G73:G74" si="2">E73*F73</f>
        <v>0</v>
      </c>
    </row>
    <row r="74" spans="1:7" outlineLevel="1" x14ac:dyDescent="0.25">
      <c r="A74" s="200"/>
      <c r="B74" s="264"/>
      <c r="C74" s="362" t="s">
        <v>517</v>
      </c>
      <c r="D74" s="27" t="s">
        <v>528</v>
      </c>
      <c r="E74" s="466">
        <v>1</v>
      </c>
      <c r="F74" s="391">
        <v>450000</v>
      </c>
      <c r="G74" s="420">
        <f t="shared" si="2"/>
        <v>450000</v>
      </c>
    </row>
    <row r="75" spans="1:7" outlineLevel="1" x14ac:dyDescent="0.25">
      <c r="A75" s="200"/>
      <c r="B75" s="264"/>
      <c r="C75" s="362" t="s">
        <v>600</v>
      </c>
      <c r="D75" s="10" t="s">
        <v>259</v>
      </c>
      <c r="E75" s="466">
        <v>450000</v>
      </c>
      <c r="F75" s="468"/>
      <c r="G75" s="420">
        <f t="shared" ref="G75" si="3">E75*F75</f>
        <v>0</v>
      </c>
    </row>
    <row r="76" spans="1:7" outlineLevel="1" x14ac:dyDescent="0.25">
      <c r="A76" s="200"/>
      <c r="B76" s="264"/>
      <c r="C76" s="201"/>
      <c r="D76" s="265"/>
      <c r="E76" s="466"/>
      <c r="F76" s="391"/>
      <c r="G76" s="420"/>
    </row>
    <row r="77" spans="1:7" outlineLevel="1" x14ac:dyDescent="0.25">
      <c r="A77" s="200" t="s">
        <v>590</v>
      </c>
      <c r="B77" s="264"/>
      <c r="C77" s="201" t="s">
        <v>518</v>
      </c>
      <c r="D77" s="265"/>
      <c r="E77" s="466"/>
      <c r="F77" s="391"/>
      <c r="G77" s="420"/>
    </row>
    <row r="78" spans="1:7" outlineLevel="1" x14ac:dyDescent="0.25">
      <c r="A78" s="200"/>
      <c r="B78" s="264"/>
      <c r="C78" s="201"/>
      <c r="D78" s="265"/>
      <c r="E78" s="466"/>
      <c r="F78" s="391"/>
      <c r="G78" s="420"/>
    </row>
    <row r="79" spans="1:7" outlineLevel="1" x14ac:dyDescent="0.25">
      <c r="A79" s="200"/>
      <c r="B79" s="264"/>
      <c r="C79" s="362" t="s">
        <v>519</v>
      </c>
      <c r="D79" s="265" t="s">
        <v>528</v>
      </c>
      <c r="E79" s="466">
        <v>1</v>
      </c>
      <c r="F79" s="391">
        <v>100000</v>
      </c>
      <c r="G79" s="420">
        <f t="shared" ref="G79" si="4">E79*F79</f>
        <v>100000</v>
      </c>
    </row>
    <row r="80" spans="1:7" outlineLevel="1" x14ac:dyDescent="0.25">
      <c r="A80" s="200"/>
      <c r="B80" s="264"/>
      <c r="C80" s="362" t="s">
        <v>599</v>
      </c>
      <c r="D80" s="10" t="s">
        <v>259</v>
      </c>
      <c r="E80" s="466">
        <v>100000</v>
      </c>
      <c r="F80" s="468"/>
      <c r="G80" s="420">
        <f t="shared" ref="G80" si="5">E80*F80</f>
        <v>0</v>
      </c>
    </row>
    <row r="81" spans="1:7" outlineLevel="1" x14ac:dyDescent="0.25">
      <c r="A81" s="200"/>
      <c r="B81" s="264"/>
      <c r="C81" s="201"/>
      <c r="D81" s="265"/>
      <c r="E81" s="466"/>
      <c r="F81" s="391"/>
      <c r="G81" s="420"/>
    </row>
    <row r="82" spans="1:7" outlineLevel="1" x14ac:dyDescent="0.25">
      <c r="A82" s="200" t="s">
        <v>591</v>
      </c>
      <c r="B82" s="264"/>
      <c r="C82" s="201" t="s">
        <v>520</v>
      </c>
      <c r="D82" s="265"/>
      <c r="E82" s="466"/>
      <c r="F82" s="391"/>
      <c r="G82" s="420"/>
    </row>
    <row r="83" spans="1:7" outlineLevel="1" x14ac:dyDescent="0.25">
      <c r="A83" s="200"/>
      <c r="B83" s="264"/>
      <c r="C83" s="201"/>
      <c r="D83" s="265"/>
      <c r="E83" s="466"/>
      <c r="F83" s="391"/>
      <c r="G83" s="420"/>
    </row>
    <row r="84" spans="1:7" outlineLevel="1" x14ac:dyDescent="0.25">
      <c r="A84" s="200"/>
      <c r="B84" s="264"/>
      <c r="C84" s="362" t="s">
        <v>521</v>
      </c>
      <c r="D84" s="265" t="s">
        <v>528</v>
      </c>
      <c r="E84" s="466">
        <v>1</v>
      </c>
      <c r="F84" s="391">
        <v>100000</v>
      </c>
      <c r="G84" s="420">
        <f t="shared" ref="G84" si="6">E84*F84</f>
        <v>100000</v>
      </c>
    </row>
    <row r="85" spans="1:7" outlineLevel="1" x14ac:dyDescent="0.25">
      <c r="A85" s="200"/>
      <c r="B85" s="264"/>
      <c r="C85" s="362" t="s">
        <v>598</v>
      </c>
      <c r="D85" s="10" t="s">
        <v>259</v>
      </c>
      <c r="E85" s="466">
        <v>100000</v>
      </c>
      <c r="F85" s="468"/>
      <c r="G85" s="420">
        <f t="shared" ref="G85" si="7">E85*F85</f>
        <v>0</v>
      </c>
    </row>
    <row r="86" spans="1:7" outlineLevel="1" x14ac:dyDescent="0.25">
      <c r="A86" s="200"/>
      <c r="B86" s="264"/>
      <c r="C86" s="201"/>
      <c r="D86" s="265"/>
      <c r="E86" s="466"/>
      <c r="F86" s="391"/>
      <c r="G86" s="420"/>
    </row>
    <row r="87" spans="1:7" outlineLevel="1" x14ac:dyDescent="0.25">
      <c r="A87" s="200" t="s">
        <v>592</v>
      </c>
      <c r="B87" s="264"/>
      <c r="C87" s="201" t="s">
        <v>522</v>
      </c>
      <c r="D87" s="265"/>
      <c r="E87" s="466"/>
      <c r="F87" s="391"/>
      <c r="G87" s="420"/>
    </row>
    <row r="88" spans="1:7" outlineLevel="1" x14ac:dyDescent="0.25">
      <c r="A88" s="200"/>
      <c r="B88" s="264"/>
      <c r="C88" s="201"/>
      <c r="D88" s="265"/>
      <c r="E88" s="466"/>
      <c r="F88" s="391"/>
      <c r="G88" s="420"/>
    </row>
    <row r="89" spans="1:7" outlineLevel="1" x14ac:dyDescent="0.25">
      <c r="A89" s="200"/>
      <c r="B89" s="264"/>
      <c r="C89" s="362" t="s">
        <v>523</v>
      </c>
      <c r="D89" s="265" t="s">
        <v>528</v>
      </c>
      <c r="E89" s="466">
        <v>1</v>
      </c>
      <c r="F89" s="391">
        <v>100000</v>
      </c>
      <c r="G89" s="420">
        <f t="shared" ref="G89" si="8">E89*F89</f>
        <v>100000</v>
      </c>
    </row>
    <row r="90" spans="1:7" outlineLevel="1" x14ac:dyDescent="0.25">
      <c r="A90" s="200"/>
      <c r="B90" s="264"/>
      <c r="C90" s="362" t="s">
        <v>597</v>
      </c>
      <c r="D90" s="10" t="s">
        <v>259</v>
      </c>
      <c r="E90" s="466">
        <v>100000</v>
      </c>
      <c r="F90" s="468"/>
      <c r="G90" s="420">
        <f t="shared" ref="G90" si="9">E90*F90</f>
        <v>0</v>
      </c>
    </row>
    <row r="91" spans="1:7" outlineLevel="1" x14ac:dyDescent="0.25">
      <c r="A91" s="200"/>
      <c r="B91" s="264"/>
      <c r="C91" s="201"/>
      <c r="D91" s="265"/>
      <c r="E91" s="466"/>
      <c r="F91" s="391"/>
      <c r="G91" s="420"/>
    </row>
    <row r="92" spans="1:7" outlineLevel="1" x14ac:dyDescent="0.25">
      <c r="A92" s="200" t="s">
        <v>593</v>
      </c>
      <c r="B92" s="264"/>
      <c r="C92" s="201" t="s">
        <v>524</v>
      </c>
      <c r="D92" s="265"/>
      <c r="E92" s="466"/>
      <c r="F92" s="391"/>
      <c r="G92" s="420"/>
    </row>
    <row r="93" spans="1:7" outlineLevel="1" x14ac:dyDescent="0.25">
      <c r="A93" s="200"/>
      <c r="B93" s="264"/>
      <c r="C93" s="201"/>
      <c r="D93" s="265"/>
      <c r="E93" s="466"/>
      <c r="F93" s="391"/>
      <c r="G93" s="420"/>
    </row>
    <row r="94" spans="1:7" outlineLevel="1" x14ac:dyDescent="0.25">
      <c r="A94" s="200"/>
      <c r="B94" s="264"/>
      <c r="C94" s="362" t="s">
        <v>525</v>
      </c>
      <c r="D94" s="265" t="s">
        <v>528</v>
      </c>
      <c r="E94" s="466">
        <v>1</v>
      </c>
      <c r="F94" s="391">
        <v>500000</v>
      </c>
      <c r="G94" s="420">
        <f t="shared" ref="G94" si="10">E94*F94</f>
        <v>500000</v>
      </c>
    </row>
    <row r="95" spans="1:7" outlineLevel="1" x14ac:dyDescent="0.25">
      <c r="A95" s="200"/>
      <c r="B95" s="264"/>
      <c r="C95" s="362" t="s">
        <v>596</v>
      </c>
      <c r="D95" s="10" t="s">
        <v>259</v>
      </c>
      <c r="E95" s="466">
        <v>500000</v>
      </c>
      <c r="F95" s="468"/>
      <c r="G95" s="420">
        <f t="shared" ref="G95" si="11">E95*F95</f>
        <v>0</v>
      </c>
    </row>
    <row r="96" spans="1:7" outlineLevel="1" x14ac:dyDescent="0.25">
      <c r="A96" s="200"/>
      <c r="B96" s="264"/>
      <c r="C96" s="201"/>
      <c r="D96" s="265"/>
      <c r="E96" s="466"/>
      <c r="F96" s="391"/>
      <c r="G96" s="420"/>
    </row>
    <row r="97" spans="1:7" outlineLevel="1" x14ac:dyDescent="0.25">
      <c r="A97" s="200" t="s">
        <v>594</v>
      </c>
      <c r="B97" s="264"/>
      <c r="C97" s="201" t="s">
        <v>526</v>
      </c>
      <c r="D97" s="265"/>
      <c r="E97" s="466"/>
      <c r="F97" s="391"/>
      <c r="G97" s="420"/>
    </row>
    <row r="98" spans="1:7" outlineLevel="1" x14ac:dyDescent="0.25">
      <c r="A98" s="200"/>
      <c r="B98" s="264"/>
      <c r="C98" s="201"/>
      <c r="D98" s="265"/>
      <c r="E98" s="466"/>
      <c r="F98" s="391"/>
      <c r="G98" s="420"/>
    </row>
    <row r="99" spans="1:7" outlineLevel="1" x14ac:dyDescent="0.25">
      <c r="A99" s="200"/>
      <c r="B99" s="264"/>
      <c r="C99" s="362" t="s">
        <v>527</v>
      </c>
      <c r="D99" s="265" t="s">
        <v>528</v>
      </c>
      <c r="E99" s="466">
        <v>1</v>
      </c>
      <c r="F99" s="391">
        <v>200000</v>
      </c>
      <c r="G99" s="420">
        <f t="shared" ref="G99" si="12">E99*F99</f>
        <v>200000</v>
      </c>
    </row>
    <row r="100" spans="1:7" outlineLevel="1" x14ac:dyDescent="0.25">
      <c r="A100" s="200"/>
      <c r="B100" s="264"/>
      <c r="C100" s="362" t="s">
        <v>595</v>
      </c>
      <c r="D100" s="10" t="s">
        <v>259</v>
      </c>
      <c r="E100" s="466">
        <v>200000</v>
      </c>
      <c r="F100" s="468"/>
      <c r="G100" s="420">
        <f t="shared" ref="G100" si="13">E100*F100</f>
        <v>0</v>
      </c>
    </row>
    <row r="101" spans="1:7" ht="13.5" outlineLevel="1" thickBot="1" x14ac:dyDescent="0.3">
      <c r="A101" s="200"/>
      <c r="B101" s="264"/>
      <c r="C101" s="201"/>
      <c r="D101" s="265"/>
      <c r="E101" s="174"/>
      <c r="F101" s="391"/>
      <c r="G101" s="420"/>
    </row>
    <row r="102" spans="1:7" ht="13.5" outlineLevel="1" thickBot="1" x14ac:dyDescent="0.3">
      <c r="A102" s="202" t="s">
        <v>330</v>
      </c>
      <c r="B102" s="203"/>
      <c r="C102" s="204"/>
      <c r="D102" s="182"/>
      <c r="E102" s="182"/>
      <c r="F102" s="392"/>
      <c r="G102" s="424">
        <f>SUBTOTAL(9,G9:G101)</f>
        <v>2025500</v>
      </c>
    </row>
    <row r="103" spans="1:7" x14ac:dyDescent="0.25">
      <c r="A103" s="152" t="s">
        <v>242</v>
      </c>
      <c r="B103" s="199" t="s">
        <v>243</v>
      </c>
      <c r="C103" s="266"/>
      <c r="D103" s="267"/>
      <c r="E103" s="267"/>
      <c r="F103" s="393"/>
      <c r="G103" s="425"/>
    </row>
    <row r="104" spans="1:7" outlineLevel="1" x14ac:dyDescent="0.25">
      <c r="A104" s="7"/>
      <c r="B104" s="151"/>
      <c r="C104" s="154"/>
      <c r="D104" s="9"/>
      <c r="E104" s="174"/>
      <c r="F104" s="394"/>
      <c r="G104" s="425"/>
    </row>
    <row r="105" spans="1:7" outlineLevel="1" x14ac:dyDescent="0.25">
      <c r="A105" s="4" t="s">
        <v>41</v>
      </c>
      <c r="B105" s="177" t="s">
        <v>449</v>
      </c>
      <c r="C105" s="154" t="s">
        <v>42</v>
      </c>
      <c r="D105" s="10"/>
      <c r="E105" s="174"/>
      <c r="F105" s="386"/>
      <c r="G105" s="420"/>
    </row>
    <row r="106" spans="1:7" outlineLevel="1" x14ac:dyDescent="0.25">
      <c r="A106" s="4"/>
      <c r="B106" s="151"/>
      <c r="C106" s="154"/>
      <c r="D106" s="10"/>
      <c r="E106" s="174"/>
      <c r="F106" s="386"/>
      <c r="G106" s="420"/>
    </row>
    <row r="107" spans="1:7" outlineLevel="1" x14ac:dyDescent="0.25">
      <c r="A107" s="151"/>
      <c r="B107" s="4" t="s">
        <v>43</v>
      </c>
      <c r="C107" s="171" t="s">
        <v>44</v>
      </c>
      <c r="D107" s="10" t="s">
        <v>16</v>
      </c>
      <c r="E107" s="466">
        <v>1</v>
      </c>
      <c r="F107" s="386"/>
      <c r="G107" s="420">
        <f>E107*F107</f>
        <v>0</v>
      </c>
    </row>
    <row r="108" spans="1:7" outlineLevel="1" x14ac:dyDescent="0.25">
      <c r="A108" s="151"/>
      <c r="B108" s="4" t="s">
        <v>45</v>
      </c>
      <c r="C108" s="171" t="s">
        <v>46</v>
      </c>
      <c r="D108" s="10" t="s">
        <v>16</v>
      </c>
      <c r="E108" s="466">
        <v>1</v>
      </c>
      <c r="F108" s="395"/>
      <c r="G108" s="420">
        <f t="shared" ref="G108" si="14">E108*F108</f>
        <v>0</v>
      </c>
    </row>
    <row r="109" spans="1:7" outlineLevel="1" x14ac:dyDescent="0.25">
      <c r="A109" s="151"/>
      <c r="B109" s="4" t="s">
        <v>47</v>
      </c>
      <c r="C109" s="171" t="s">
        <v>48</v>
      </c>
      <c r="D109" s="10" t="s">
        <v>9</v>
      </c>
      <c r="E109" s="466">
        <v>36</v>
      </c>
      <c r="F109" s="386"/>
      <c r="G109" s="420">
        <f t="shared" ref="G109" si="15">E109*F109</f>
        <v>0</v>
      </c>
    </row>
    <row r="110" spans="1:7" outlineLevel="1" x14ac:dyDescent="0.25">
      <c r="A110" s="151"/>
      <c r="B110" s="4"/>
      <c r="C110" s="154"/>
      <c r="D110" s="10"/>
      <c r="E110" s="466"/>
      <c r="F110" s="386"/>
      <c r="G110" s="420"/>
    </row>
    <row r="111" spans="1:7" ht="14.5" outlineLevel="1" x14ac:dyDescent="0.25">
      <c r="A111" s="4" t="s">
        <v>49</v>
      </c>
      <c r="B111" s="151"/>
      <c r="C111" s="154" t="s">
        <v>50</v>
      </c>
      <c r="D111" s="10" t="s">
        <v>267</v>
      </c>
      <c r="E111" s="466">
        <v>250</v>
      </c>
      <c r="F111" s="386"/>
      <c r="G111" s="420">
        <f t="shared" ref="G111" si="16">E111*F111</f>
        <v>0</v>
      </c>
    </row>
    <row r="112" spans="1:7" ht="13.5" outlineLevel="1" thickBot="1" x14ac:dyDescent="0.3">
      <c r="A112" s="200"/>
      <c r="B112" s="264"/>
      <c r="C112" s="201"/>
      <c r="D112" s="265"/>
      <c r="E112" s="174"/>
      <c r="F112" s="391"/>
      <c r="G112" s="420"/>
    </row>
    <row r="113" spans="1:7" ht="13.5" outlineLevel="1" thickBot="1" x14ac:dyDescent="0.3">
      <c r="A113" s="202" t="s">
        <v>330</v>
      </c>
      <c r="B113" s="203"/>
      <c r="C113" s="204"/>
      <c r="D113" s="182"/>
      <c r="E113" s="182"/>
      <c r="F113" s="392"/>
      <c r="G113" s="424">
        <f>SUBTOTAL(9,G104:G112)</f>
        <v>0</v>
      </c>
    </row>
    <row r="114" spans="1:7" x14ac:dyDescent="0.25">
      <c r="A114" s="152" t="s">
        <v>274</v>
      </c>
      <c r="B114" s="199" t="s">
        <v>275</v>
      </c>
      <c r="C114" s="266"/>
      <c r="D114" s="267"/>
      <c r="E114" s="267"/>
      <c r="F114" s="393"/>
      <c r="G114" s="425"/>
    </row>
    <row r="115" spans="1:7" outlineLevel="1" x14ac:dyDescent="0.25">
      <c r="A115" s="7"/>
      <c r="B115" s="151"/>
      <c r="C115" s="154"/>
      <c r="D115" s="9"/>
      <c r="E115" s="2"/>
      <c r="F115" s="394"/>
      <c r="G115" s="425"/>
    </row>
    <row r="116" spans="1:7" outlineLevel="1" x14ac:dyDescent="0.25">
      <c r="A116" s="4" t="s">
        <v>51</v>
      </c>
      <c r="B116" s="151"/>
      <c r="C116" s="154" t="s">
        <v>52</v>
      </c>
      <c r="D116" s="10"/>
      <c r="E116" s="172"/>
      <c r="F116" s="386"/>
      <c r="G116" s="420"/>
    </row>
    <row r="117" spans="1:7" outlineLevel="1" x14ac:dyDescent="0.25">
      <c r="A117" s="151"/>
      <c r="B117" s="4"/>
      <c r="C117" s="154"/>
      <c r="D117" s="10"/>
      <c r="E117" s="172"/>
      <c r="F117" s="386"/>
      <c r="G117" s="420"/>
    </row>
    <row r="118" spans="1:7" outlineLevel="1" x14ac:dyDescent="0.25">
      <c r="A118" s="151"/>
      <c r="B118" s="4" t="s">
        <v>53</v>
      </c>
      <c r="C118" s="171" t="s">
        <v>54</v>
      </c>
      <c r="D118" s="10" t="s">
        <v>335</v>
      </c>
      <c r="E118" s="174">
        <v>1.0574215506256763</v>
      </c>
      <c r="F118" s="386"/>
      <c r="G118" s="420">
        <f t="shared" ref="G118:G129" si="17">E118*F118</f>
        <v>0</v>
      </c>
    </row>
    <row r="119" spans="1:7" outlineLevel="1" x14ac:dyDescent="0.25">
      <c r="A119" s="151"/>
      <c r="B119" s="4"/>
      <c r="C119" s="154"/>
      <c r="D119" s="10"/>
      <c r="E119" s="174">
        <v>0</v>
      </c>
      <c r="F119" s="386"/>
      <c r="G119" s="420"/>
    </row>
    <row r="120" spans="1:7" s="284" customFormat="1" ht="12.75" customHeight="1" outlineLevel="1" x14ac:dyDescent="0.25">
      <c r="A120" s="4" t="s">
        <v>55</v>
      </c>
      <c r="B120" s="151"/>
      <c r="C120" s="154" t="s">
        <v>56</v>
      </c>
      <c r="D120" s="10"/>
      <c r="E120" s="174"/>
      <c r="F120" s="386"/>
      <c r="G120" s="426"/>
    </row>
    <row r="121" spans="1:7" s="284" customFormat="1" ht="12.75" customHeight="1" outlineLevel="1" x14ac:dyDescent="0.25">
      <c r="A121" s="4"/>
      <c r="B121" s="151"/>
      <c r="C121" s="154"/>
      <c r="D121" s="10"/>
      <c r="E121" s="174"/>
      <c r="F121" s="386"/>
      <c r="G121" s="426"/>
    </row>
    <row r="122" spans="1:7" outlineLevel="1" x14ac:dyDescent="0.25">
      <c r="A122" s="151"/>
      <c r="B122" s="4" t="s">
        <v>57</v>
      </c>
      <c r="C122" s="171" t="s">
        <v>58</v>
      </c>
      <c r="D122" s="10" t="s">
        <v>251</v>
      </c>
      <c r="E122" s="174">
        <v>31.017698818353175</v>
      </c>
      <c r="F122" s="386"/>
      <c r="G122" s="420">
        <f t="shared" si="17"/>
        <v>0</v>
      </c>
    </row>
    <row r="123" spans="1:7" ht="13.5" outlineLevel="1" thickBot="1" x14ac:dyDescent="0.3">
      <c r="A123" s="151"/>
      <c r="B123" s="4"/>
      <c r="C123" s="154"/>
      <c r="D123" s="10"/>
      <c r="E123" s="174"/>
      <c r="F123" s="386"/>
      <c r="G123" s="420"/>
    </row>
    <row r="124" spans="1:7" ht="13.5" outlineLevel="1" thickBot="1" x14ac:dyDescent="0.3">
      <c r="A124" s="202" t="s">
        <v>330</v>
      </c>
      <c r="B124" s="203"/>
      <c r="C124" s="204"/>
      <c r="D124" s="182"/>
      <c r="E124" s="182"/>
      <c r="F124" s="392"/>
      <c r="G124" s="424">
        <f>SUBTOTAL(9,G118:G123)</f>
        <v>0</v>
      </c>
    </row>
    <row r="125" spans="1:7" x14ac:dyDescent="0.25">
      <c r="A125" s="152" t="s">
        <v>276</v>
      </c>
      <c r="B125" s="199" t="s">
        <v>277</v>
      </c>
      <c r="C125" s="266"/>
      <c r="D125" s="267"/>
      <c r="E125" s="267"/>
      <c r="F125" s="393"/>
      <c r="G125" s="425"/>
    </row>
    <row r="126" spans="1:7" outlineLevel="1" x14ac:dyDescent="0.25">
      <c r="A126" s="7"/>
      <c r="B126" s="151"/>
      <c r="C126" s="154"/>
      <c r="D126" s="9"/>
      <c r="E126" s="2"/>
      <c r="F126" s="394"/>
      <c r="G126" s="425"/>
    </row>
    <row r="127" spans="1:7" s="284" customFormat="1" ht="12.75" customHeight="1" outlineLevel="1" x14ac:dyDescent="0.25">
      <c r="A127" s="151"/>
      <c r="B127" s="4" t="s">
        <v>59</v>
      </c>
      <c r="C127" s="154" t="s">
        <v>60</v>
      </c>
      <c r="D127" s="10"/>
      <c r="E127" s="174"/>
      <c r="F127" s="386"/>
      <c r="G127" s="426"/>
    </row>
    <row r="128" spans="1:7" ht="14.5" outlineLevel="1" x14ac:dyDescent="0.25">
      <c r="A128" s="151"/>
      <c r="B128" s="4"/>
      <c r="C128" s="171" t="s">
        <v>232</v>
      </c>
      <c r="D128" s="10" t="s">
        <v>561</v>
      </c>
      <c r="E128" s="174">
        <v>25315.259378395709</v>
      </c>
      <c r="F128" s="386"/>
      <c r="G128" s="420">
        <f t="shared" si="17"/>
        <v>0</v>
      </c>
    </row>
    <row r="129" spans="1:7" ht="15" outlineLevel="1" thickBot="1" x14ac:dyDescent="0.3">
      <c r="A129" s="151"/>
      <c r="B129" s="4"/>
      <c r="C129" s="171" t="s">
        <v>233</v>
      </c>
      <c r="D129" s="10" t="s">
        <v>561</v>
      </c>
      <c r="E129" s="174">
        <v>4362.5688440313324</v>
      </c>
      <c r="F129" s="386"/>
      <c r="G129" s="420">
        <f t="shared" si="17"/>
        <v>0</v>
      </c>
    </row>
    <row r="130" spans="1:7" ht="13.5" outlineLevel="1" thickBot="1" x14ac:dyDescent="0.3">
      <c r="A130" s="202" t="s">
        <v>330</v>
      </c>
      <c r="B130" s="203"/>
      <c r="C130" s="204"/>
      <c r="D130" s="182"/>
      <c r="E130" s="182"/>
      <c r="F130" s="392"/>
      <c r="G130" s="424">
        <f>SUBTOTAL(9,G126:G129)</f>
        <v>0</v>
      </c>
    </row>
    <row r="131" spans="1:7" x14ac:dyDescent="0.25">
      <c r="A131" s="14" t="s">
        <v>278</v>
      </c>
      <c r="B131" s="16" t="s">
        <v>279</v>
      </c>
      <c r="C131" s="15"/>
      <c r="D131" s="18"/>
      <c r="E131" s="18"/>
      <c r="F131" s="384"/>
      <c r="G131" s="419"/>
    </row>
    <row r="132" spans="1:7" x14ac:dyDescent="0.25">
      <c r="A132" s="152" t="s">
        <v>280</v>
      </c>
      <c r="B132" s="199" t="s">
        <v>261</v>
      </c>
      <c r="C132" s="266"/>
      <c r="D132" s="267"/>
      <c r="E132" s="267"/>
      <c r="F132" s="393"/>
      <c r="G132" s="425"/>
    </row>
    <row r="133" spans="1:7" outlineLevel="1" x14ac:dyDescent="0.25">
      <c r="A133" s="151"/>
      <c r="B133" s="4"/>
      <c r="C133" s="154" t="s">
        <v>69</v>
      </c>
      <c r="D133" s="10"/>
      <c r="E133" s="174"/>
      <c r="F133" s="386"/>
      <c r="G133" s="420"/>
    </row>
    <row r="134" spans="1:7" outlineLevel="1" x14ac:dyDescent="0.25">
      <c r="A134" s="4" t="s">
        <v>79</v>
      </c>
      <c r="B134" s="151"/>
      <c r="C134" s="154" t="s">
        <v>80</v>
      </c>
      <c r="D134" s="10"/>
      <c r="E134" s="174"/>
      <c r="F134" s="386"/>
      <c r="G134" s="420"/>
    </row>
    <row r="135" spans="1:7" outlineLevel="1" x14ac:dyDescent="0.25">
      <c r="A135" s="4"/>
      <c r="B135" s="151"/>
      <c r="C135" s="154"/>
      <c r="D135" s="10"/>
      <c r="E135" s="174"/>
      <c r="F135" s="386"/>
      <c r="G135" s="420"/>
    </row>
    <row r="136" spans="1:7" ht="26" outlineLevel="1" x14ac:dyDescent="0.25">
      <c r="A136" s="151"/>
      <c r="B136" s="4" t="s">
        <v>81</v>
      </c>
      <c r="C136" s="154" t="s">
        <v>82</v>
      </c>
      <c r="D136" s="10"/>
      <c r="E136" s="174"/>
      <c r="F136" s="386"/>
      <c r="G136" s="420"/>
    </row>
    <row r="137" spans="1:7" outlineLevel="1" x14ac:dyDescent="0.25">
      <c r="A137" s="151"/>
      <c r="B137" s="4"/>
      <c r="C137" s="154"/>
      <c r="D137" s="10"/>
      <c r="E137" s="174"/>
      <c r="F137" s="386"/>
      <c r="G137" s="420"/>
    </row>
    <row r="138" spans="1:7" outlineLevel="1" x14ac:dyDescent="0.25">
      <c r="A138" s="151"/>
      <c r="B138" s="4"/>
      <c r="C138" s="171" t="s">
        <v>441</v>
      </c>
      <c r="D138" s="9" t="s">
        <v>262</v>
      </c>
      <c r="E138" s="174">
        <v>13.170743611835441</v>
      </c>
      <c r="F138" s="386"/>
      <c r="G138" s="420">
        <f t="shared" ref="G138:G153" si="18">E138*F138</f>
        <v>0</v>
      </c>
    </row>
    <row r="139" spans="1:7" outlineLevel="1" x14ac:dyDescent="0.25">
      <c r="A139" s="151"/>
      <c r="B139" s="4"/>
      <c r="C139" s="154"/>
      <c r="D139" s="10"/>
      <c r="E139" s="174">
        <v>0</v>
      </c>
      <c r="F139" s="386"/>
      <c r="G139" s="420"/>
    </row>
    <row r="140" spans="1:7" ht="14.5" outlineLevel="1" x14ac:dyDescent="0.25">
      <c r="A140" s="151"/>
      <c r="B140" s="4" t="s">
        <v>83</v>
      </c>
      <c r="C140" s="171" t="s">
        <v>84</v>
      </c>
      <c r="D140" s="10" t="s">
        <v>322</v>
      </c>
      <c r="E140" s="174">
        <v>0.86820986234907327</v>
      </c>
      <c r="F140" s="386"/>
      <c r="G140" s="420">
        <f t="shared" si="18"/>
        <v>0</v>
      </c>
    </row>
    <row r="141" spans="1:7" s="290" customFormat="1" ht="12.75" customHeight="1" outlineLevel="1" x14ac:dyDescent="0.25">
      <c r="A141" s="151"/>
      <c r="B141" s="4"/>
      <c r="C141" s="154"/>
      <c r="D141" s="10"/>
      <c r="E141" s="174"/>
      <c r="F141" s="386"/>
      <c r="G141" s="428"/>
    </row>
    <row r="142" spans="1:7" outlineLevel="1" x14ac:dyDescent="0.25">
      <c r="A142" s="3" t="s">
        <v>263</v>
      </c>
      <c r="B142" s="151"/>
      <c r="C142" s="154" t="s">
        <v>264</v>
      </c>
      <c r="D142" s="9"/>
      <c r="E142" s="174">
        <v>0</v>
      </c>
      <c r="F142" s="386"/>
      <c r="G142" s="420"/>
    </row>
    <row r="143" spans="1:7" outlineLevel="1" x14ac:dyDescent="0.25">
      <c r="A143" s="151"/>
      <c r="B143" s="171" t="s">
        <v>265</v>
      </c>
      <c r="C143" s="171" t="s">
        <v>475</v>
      </c>
      <c r="D143" s="9" t="s">
        <v>262</v>
      </c>
      <c r="E143" s="174">
        <v>3107.0799985858753</v>
      </c>
      <c r="F143" s="386"/>
      <c r="G143" s="420">
        <f t="shared" si="18"/>
        <v>0</v>
      </c>
    </row>
    <row r="144" spans="1:7" outlineLevel="1" x14ac:dyDescent="0.25">
      <c r="A144" s="151"/>
      <c r="B144" s="4"/>
      <c r="C144" s="154"/>
      <c r="D144" s="10"/>
      <c r="E144" s="174">
        <v>0</v>
      </c>
      <c r="F144" s="386"/>
      <c r="G144" s="420"/>
    </row>
    <row r="145" spans="1:7" ht="26" outlineLevel="1" x14ac:dyDescent="0.25">
      <c r="A145" s="4" t="s">
        <v>85</v>
      </c>
      <c r="B145" s="151"/>
      <c r="C145" s="154" t="s">
        <v>86</v>
      </c>
      <c r="D145" s="10"/>
      <c r="E145" s="174">
        <v>0</v>
      </c>
      <c r="F145" s="386"/>
      <c r="G145" s="420"/>
    </row>
    <row r="146" spans="1:7" outlineLevel="1" x14ac:dyDescent="0.25">
      <c r="A146" s="4"/>
      <c r="B146" s="151"/>
      <c r="C146" s="154"/>
      <c r="D146" s="10"/>
      <c r="E146" s="174">
        <v>0</v>
      </c>
      <c r="F146" s="386"/>
      <c r="G146" s="420"/>
    </row>
    <row r="147" spans="1:7" outlineLevel="1" x14ac:dyDescent="0.25">
      <c r="A147" s="151"/>
      <c r="B147" s="4" t="s">
        <v>87</v>
      </c>
      <c r="C147" s="154" t="s">
        <v>88</v>
      </c>
      <c r="D147" s="10"/>
      <c r="E147" s="174">
        <v>0</v>
      </c>
      <c r="F147" s="386"/>
      <c r="G147" s="420"/>
    </row>
    <row r="148" spans="1:7" outlineLevel="1" x14ac:dyDescent="0.25">
      <c r="A148" s="151"/>
      <c r="B148" s="4"/>
      <c r="C148" s="154"/>
      <c r="D148" s="10"/>
      <c r="E148" s="174">
        <v>0</v>
      </c>
      <c r="F148" s="386"/>
      <c r="G148" s="420"/>
    </row>
    <row r="149" spans="1:7" ht="14.5" outlineLevel="1" x14ac:dyDescent="0.25">
      <c r="A149" s="151"/>
      <c r="B149" s="4"/>
      <c r="C149" s="171" t="s">
        <v>234</v>
      </c>
      <c r="D149" s="10" t="s">
        <v>322</v>
      </c>
      <c r="E149" s="174">
        <v>3.9937653668057367</v>
      </c>
      <c r="F149" s="386"/>
      <c r="G149" s="420">
        <f t="shared" si="18"/>
        <v>0</v>
      </c>
    </row>
    <row r="150" spans="1:7" outlineLevel="1" x14ac:dyDescent="0.25">
      <c r="A150" s="151"/>
      <c r="B150" s="4"/>
      <c r="C150" s="154"/>
      <c r="D150" s="10"/>
      <c r="E150" s="174">
        <v>0</v>
      </c>
      <c r="F150" s="386"/>
      <c r="G150" s="420"/>
    </row>
    <row r="151" spans="1:7" ht="14.5" outlineLevel="1" x14ac:dyDescent="0.25">
      <c r="A151" s="151"/>
      <c r="B151" s="4"/>
      <c r="C151" s="171" t="s">
        <v>235</v>
      </c>
      <c r="D151" s="10" t="s">
        <v>322</v>
      </c>
      <c r="E151" s="174">
        <v>1.788512316439091</v>
      </c>
      <c r="F151" s="386"/>
      <c r="G151" s="420">
        <f t="shared" si="18"/>
        <v>0</v>
      </c>
    </row>
    <row r="152" spans="1:7" outlineLevel="1" x14ac:dyDescent="0.25">
      <c r="A152" s="151"/>
      <c r="B152" s="4"/>
      <c r="C152" s="154"/>
      <c r="D152" s="10"/>
      <c r="E152" s="174">
        <v>0</v>
      </c>
      <c r="F152" s="386"/>
      <c r="G152" s="420"/>
    </row>
    <row r="153" spans="1:7" ht="14.5" outlineLevel="1" x14ac:dyDescent="0.25">
      <c r="A153" s="151"/>
      <c r="B153" s="4"/>
      <c r="C153" s="171" t="s">
        <v>236</v>
      </c>
      <c r="D153" s="10" t="s">
        <v>322</v>
      </c>
      <c r="E153" s="174">
        <v>32.323453175255999</v>
      </c>
      <c r="F153" s="386"/>
      <c r="G153" s="420">
        <f t="shared" si="18"/>
        <v>0</v>
      </c>
    </row>
    <row r="154" spans="1:7" outlineLevel="1" x14ac:dyDescent="0.25">
      <c r="A154" s="151"/>
      <c r="B154" s="4"/>
      <c r="C154" s="171"/>
      <c r="D154" s="10"/>
      <c r="E154" s="174">
        <v>0</v>
      </c>
      <c r="F154" s="386"/>
      <c r="G154" s="420"/>
    </row>
    <row r="155" spans="1:7" outlineLevel="1" x14ac:dyDescent="0.25">
      <c r="A155" s="151"/>
      <c r="B155" s="4" t="s">
        <v>89</v>
      </c>
      <c r="C155" s="154" t="s">
        <v>90</v>
      </c>
      <c r="D155" s="10"/>
      <c r="E155" s="174">
        <v>0</v>
      </c>
      <c r="F155" s="386"/>
      <c r="G155" s="420"/>
    </row>
    <row r="156" spans="1:7" outlineLevel="1" x14ac:dyDescent="0.25">
      <c r="A156" s="151"/>
      <c r="B156" s="4"/>
      <c r="C156" s="154"/>
      <c r="D156" s="10"/>
      <c r="E156" s="174">
        <v>0</v>
      </c>
      <c r="F156" s="386"/>
      <c r="G156" s="420"/>
    </row>
    <row r="157" spans="1:7" ht="14.5" outlineLevel="1" x14ac:dyDescent="0.25">
      <c r="A157" s="151"/>
      <c r="B157" s="4"/>
      <c r="C157" s="363" t="s">
        <v>541</v>
      </c>
      <c r="D157" s="172" t="s">
        <v>322</v>
      </c>
      <c r="E157" s="174">
        <v>1.9361079930384333</v>
      </c>
      <c r="F157" s="388"/>
      <c r="G157" s="387">
        <f>E157*F157</f>
        <v>0</v>
      </c>
    </row>
    <row r="158" spans="1:7" outlineLevel="1" x14ac:dyDescent="0.25">
      <c r="A158" s="151"/>
      <c r="B158" s="4"/>
      <c r="C158" s="154"/>
      <c r="D158" s="10"/>
      <c r="E158" s="174">
        <v>0</v>
      </c>
      <c r="F158" s="386"/>
      <c r="G158" s="420"/>
    </row>
    <row r="159" spans="1:7" ht="14.5" outlineLevel="1" x14ac:dyDescent="0.25">
      <c r="A159" s="151"/>
      <c r="B159" s="4"/>
      <c r="C159" s="363" t="s">
        <v>542</v>
      </c>
      <c r="D159" s="172" t="s">
        <v>322</v>
      </c>
      <c r="E159" s="174">
        <v>2.7088147705291084</v>
      </c>
      <c r="F159" s="388"/>
      <c r="G159" s="387">
        <f>E159*F159</f>
        <v>0</v>
      </c>
    </row>
    <row r="160" spans="1:7" outlineLevel="1" x14ac:dyDescent="0.25">
      <c r="A160" s="151"/>
      <c r="B160" s="4"/>
      <c r="C160" s="154"/>
      <c r="D160" s="10"/>
      <c r="E160" s="174">
        <v>0</v>
      </c>
      <c r="F160" s="386"/>
      <c r="G160" s="420"/>
    </row>
    <row r="161" spans="1:7" ht="14.5" outlineLevel="1" x14ac:dyDescent="0.25">
      <c r="A161" s="151"/>
      <c r="B161" s="4"/>
      <c r="C161" s="363" t="s">
        <v>543</v>
      </c>
      <c r="D161" s="172" t="s">
        <v>322</v>
      </c>
      <c r="E161" s="174">
        <v>92.203887381471574</v>
      </c>
      <c r="F161" s="388"/>
      <c r="G161" s="387">
        <f>E161*F161</f>
        <v>0</v>
      </c>
    </row>
    <row r="162" spans="1:7" outlineLevel="1" x14ac:dyDescent="0.25">
      <c r="A162" s="151"/>
      <c r="B162" s="4"/>
      <c r="C162" s="154"/>
      <c r="D162" s="10"/>
      <c r="E162" s="174">
        <v>0</v>
      </c>
      <c r="F162" s="386"/>
      <c r="G162" s="420"/>
    </row>
    <row r="163" spans="1:7" ht="12.75" customHeight="1" outlineLevel="1" x14ac:dyDescent="0.25">
      <c r="A163" s="151"/>
      <c r="B163" s="4"/>
      <c r="C163" s="154"/>
      <c r="D163" s="172"/>
      <c r="E163" s="174"/>
      <c r="F163" s="386"/>
      <c r="G163" s="389"/>
    </row>
    <row r="164" spans="1:7" outlineLevel="1" x14ac:dyDescent="0.25">
      <c r="A164" s="4" t="s">
        <v>91</v>
      </c>
      <c r="B164" s="151"/>
      <c r="C164" s="154" t="s">
        <v>92</v>
      </c>
      <c r="D164" s="172" t="s">
        <v>27</v>
      </c>
      <c r="E164" s="174">
        <v>1</v>
      </c>
      <c r="F164" s="386">
        <v>30000</v>
      </c>
      <c r="G164" s="420">
        <f t="shared" ref="G164" si="19">E164*F164</f>
        <v>30000</v>
      </c>
    </row>
    <row r="165" spans="1:7" outlineLevel="1" x14ac:dyDescent="0.25">
      <c r="A165" s="4"/>
      <c r="B165" s="151"/>
      <c r="C165" s="154"/>
      <c r="D165" s="172"/>
      <c r="E165" s="174"/>
      <c r="F165" s="386"/>
      <c r="G165" s="420"/>
    </row>
    <row r="166" spans="1:7" outlineLevel="1" x14ac:dyDescent="0.25">
      <c r="A166" s="4"/>
      <c r="B166" s="151"/>
      <c r="C166" s="363" t="s">
        <v>544</v>
      </c>
      <c r="D166" s="172" t="s">
        <v>259</v>
      </c>
      <c r="E166" s="467">
        <f>G164</f>
        <v>30000</v>
      </c>
      <c r="F166" s="468"/>
      <c r="G166" s="420">
        <f>E166*F166</f>
        <v>0</v>
      </c>
    </row>
    <row r="167" spans="1:7" ht="13.5" customHeight="1" outlineLevel="1" thickBot="1" x14ac:dyDescent="0.3">
      <c r="A167" s="151"/>
      <c r="B167" s="4"/>
      <c r="C167" s="154"/>
      <c r="D167" s="10"/>
      <c r="E167" s="174"/>
      <c r="F167" s="386"/>
      <c r="G167" s="389"/>
    </row>
    <row r="168" spans="1:7" ht="13.5" outlineLevel="1" thickBot="1" x14ac:dyDescent="0.3">
      <c r="A168" s="202" t="s">
        <v>330</v>
      </c>
      <c r="B168" s="203"/>
      <c r="C168" s="204"/>
      <c r="D168" s="182"/>
      <c r="E168" s="182"/>
      <c r="F168" s="392"/>
      <c r="G168" s="424">
        <f>SUBTOTAL(9,G133:G167)</f>
        <v>30000</v>
      </c>
    </row>
    <row r="169" spans="1:7" x14ac:dyDescent="0.25">
      <c r="A169" s="152" t="s">
        <v>281</v>
      </c>
      <c r="B169" s="199" t="s">
        <v>282</v>
      </c>
      <c r="C169" s="266"/>
      <c r="D169" s="267"/>
      <c r="E169" s="267"/>
      <c r="F169" s="393"/>
      <c r="G169" s="425"/>
    </row>
    <row r="170" spans="1:7" outlineLevel="1" x14ac:dyDescent="0.25">
      <c r="A170" s="7"/>
      <c r="B170" s="151"/>
      <c r="C170" s="154"/>
      <c r="D170" s="9"/>
      <c r="E170" s="174"/>
      <c r="F170" s="394"/>
      <c r="G170" s="425"/>
    </row>
    <row r="171" spans="1:7" outlineLevel="1" x14ac:dyDescent="0.25">
      <c r="A171" s="3" t="s">
        <v>246</v>
      </c>
      <c r="B171" s="151"/>
      <c r="C171" s="151" t="s">
        <v>247</v>
      </c>
      <c r="D171" s="9"/>
      <c r="E171" s="174"/>
      <c r="F171" s="394"/>
      <c r="G171" s="425"/>
    </row>
    <row r="172" spans="1:7" outlineLevel="1" x14ac:dyDescent="0.25">
      <c r="A172" s="7"/>
      <c r="B172" s="4"/>
      <c r="C172" s="151"/>
      <c r="D172" s="9"/>
      <c r="E172" s="174"/>
      <c r="F172" s="394"/>
      <c r="G172" s="425"/>
    </row>
    <row r="173" spans="1:7" outlineLevel="1" x14ac:dyDescent="0.25">
      <c r="A173" s="151"/>
      <c r="B173" s="3" t="s">
        <v>248</v>
      </c>
      <c r="C173" s="151" t="s">
        <v>249</v>
      </c>
      <c r="D173" s="9"/>
      <c r="E173" s="174"/>
      <c r="F173" s="394"/>
      <c r="G173" s="425"/>
    </row>
    <row r="174" spans="1:7" outlineLevel="1" x14ac:dyDescent="0.25">
      <c r="A174" s="151"/>
      <c r="B174" s="3"/>
      <c r="C174" s="151"/>
      <c r="D174" s="9"/>
      <c r="E174" s="174"/>
      <c r="F174" s="394"/>
      <c r="G174" s="425"/>
    </row>
    <row r="175" spans="1:7" outlineLevel="1" x14ac:dyDescent="0.25">
      <c r="A175" s="7"/>
      <c r="B175" s="4"/>
      <c r="C175" s="4" t="s">
        <v>371</v>
      </c>
      <c r="D175" s="9" t="s">
        <v>250</v>
      </c>
      <c r="E175" s="174">
        <v>5.5565431190340684</v>
      </c>
      <c r="F175" s="394"/>
      <c r="G175" s="425">
        <f t="shared" ref="G175:G189" si="20">E175*F175</f>
        <v>0</v>
      </c>
    </row>
    <row r="176" spans="1:7" outlineLevel="1" x14ac:dyDescent="0.25">
      <c r="A176" s="7"/>
      <c r="B176" s="4"/>
      <c r="C176" s="151"/>
      <c r="D176" s="9"/>
      <c r="E176" s="174">
        <v>0</v>
      </c>
      <c r="F176" s="394"/>
      <c r="G176" s="425"/>
    </row>
    <row r="177" spans="1:7" outlineLevel="1" x14ac:dyDescent="0.25">
      <c r="A177" s="7"/>
      <c r="B177" s="4" t="s">
        <v>355</v>
      </c>
      <c r="C177" s="151" t="s">
        <v>356</v>
      </c>
      <c r="D177" s="9"/>
      <c r="E177" s="174">
        <v>0</v>
      </c>
      <c r="F177" s="394"/>
      <c r="G177" s="425"/>
    </row>
    <row r="178" spans="1:7" outlineLevel="1" x14ac:dyDescent="0.25">
      <c r="A178" s="7"/>
      <c r="B178" s="4"/>
      <c r="C178" s="151"/>
      <c r="D178" s="9"/>
      <c r="E178" s="174">
        <v>0</v>
      </c>
      <c r="F178" s="394"/>
      <c r="G178" s="425"/>
    </row>
    <row r="179" spans="1:7" outlineLevel="1" x14ac:dyDescent="0.25">
      <c r="A179" s="7"/>
      <c r="B179" s="4"/>
      <c r="C179" s="4" t="s">
        <v>357</v>
      </c>
      <c r="D179" s="9" t="s">
        <v>250</v>
      </c>
      <c r="E179" s="174">
        <v>0.64247529813831417</v>
      </c>
      <c r="F179" s="394"/>
      <c r="G179" s="425">
        <f t="shared" si="20"/>
        <v>0</v>
      </c>
    </row>
    <row r="180" spans="1:7" outlineLevel="1" x14ac:dyDescent="0.25">
      <c r="A180" s="7"/>
      <c r="B180" s="4"/>
      <c r="C180" s="151"/>
      <c r="D180" s="9"/>
      <c r="E180" s="174">
        <v>0</v>
      </c>
      <c r="F180" s="394"/>
      <c r="G180" s="425"/>
    </row>
    <row r="181" spans="1:7" outlineLevel="1" x14ac:dyDescent="0.25">
      <c r="A181" s="4" t="s">
        <v>93</v>
      </c>
      <c r="B181" s="151"/>
      <c r="C181" s="154" t="s">
        <v>94</v>
      </c>
      <c r="D181" s="10"/>
      <c r="E181" s="174">
        <v>0</v>
      </c>
      <c r="F181" s="386"/>
      <c r="G181" s="420"/>
    </row>
    <row r="182" spans="1:7" outlineLevel="1" x14ac:dyDescent="0.25">
      <c r="A182" s="151"/>
      <c r="B182" s="4"/>
      <c r="C182" s="154"/>
      <c r="D182" s="10"/>
      <c r="E182" s="174">
        <v>0</v>
      </c>
      <c r="F182" s="386"/>
      <c r="G182" s="420"/>
    </row>
    <row r="183" spans="1:7" ht="26" outlineLevel="1" x14ac:dyDescent="0.25">
      <c r="A183" s="151"/>
      <c r="B183" s="4" t="s">
        <v>95</v>
      </c>
      <c r="C183" s="154" t="s">
        <v>96</v>
      </c>
      <c r="D183" s="10"/>
      <c r="E183" s="174">
        <v>0</v>
      </c>
      <c r="F183" s="386"/>
      <c r="G183" s="420"/>
    </row>
    <row r="184" spans="1:7" outlineLevel="1" x14ac:dyDescent="0.25">
      <c r="A184" s="151"/>
      <c r="B184" s="4"/>
      <c r="C184" s="154"/>
      <c r="D184" s="10"/>
      <c r="E184" s="174">
        <v>0</v>
      </c>
      <c r="F184" s="386"/>
      <c r="G184" s="420"/>
    </row>
    <row r="185" spans="1:7" outlineLevel="1" x14ac:dyDescent="0.25">
      <c r="A185" s="151"/>
      <c r="B185" s="4"/>
      <c r="C185" s="171" t="s">
        <v>337</v>
      </c>
      <c r="D185" s="10" t="s">
        <v>250</v>
      </c>
      <c r="E185" s="174">
        <v>8.6820986234907327</v>
      </c>
      <c r="F185" s="386"/>
      <c r="G185" s="420">
        <f t="shared" si="20"/>
        <v>0</v>
      </c>
    </row>
    <row r="186" spans="1:7" outlineLevel="1" x14ac:dyDescent="0.25">
      <c r="A186" s="151"/>
      <c r="B186" s="4"/>
      <c r="C186" s="154"/>
      <c r="D186" s="10"/>
      <c r="E186" s="174">
        <v>0</v>
      </c>
      <c r="F186" s="386"/>
      <c r="G186" s="420"/>
    </row>
    <row r="187" spans="1:7" ht="26" outlineLevel="1" x14ac:dyDescent="0.25">
      <c r="A187" s="4" t="s">
        <v>97</v>
      </c>
      <c r="B187" s="151"/>
      <c r="C187" s="154" t="s">
        <v>98</v>
      </c>
      <c r="D187" s="10"/>
      <c r="E187" s="174">
        <v>0</v>
      </c>
      <c r="F187" s="386"/>
      <c r="G187" s="420"/>
    </row>
    <row r="188" spans="1:7" outlineLevel="1" x14ac:dyDescent="0.25">
      <c r="A188" s="151"/>
      <c r="B188" s="4"/>
      <c r="C188" s="154"/>
      <c r="D188" s="10"/>
      <c r="E188" s="174">
        <v>0</v>
      </c>
      <c r="F188" s="386"/>
      <c r="G188" s="420"/>
    </row>
    <row r="189" spans="1:7" outlineLevel="1" x14ac:dyDescent="0.25">
      <c r="A189" s="151"/>
      <c r="B189" s="4" t="s">
        <v>99</v>
      </c>
      <c r="C189" s="171" t="s">
        <v>100</v>
      </c>
      <c r="D189" s="10" t="s">
        <v>250</v>
      </c>
      <c r="E189" s="174">
        <v>1.42386417425248</v>
      </c>
      <c r="F189" s="386"/>
      <c r="G189" s="420">
        <f t="shared" si="20"/>
        <v>0</v>
      </c>
    </row>
    <row r="190" spans="1:7" outlineLevel="1" x14ac:dyDescent="0.25">
      <c r="A190" s="151"/>
      <c r="B190" s="4"/>
      <c r="C190" s="154"/>
      <c r="D190" s="10"/>
      <c r="E190" s="174">
        <v>0</v>
      </c>
      <c r="F190" s="386"/>
      <c r="G190" s="420"/>
    </row>
    <row r="191" spans="1:7" s="290" customFormat="1" ht="12.75" customHeight="1" outlineLevel="1" x14ac:dyDescent="0.25">
      <c r="A191" s="151"/>
      <c r="B191" s="4"/>
      <c r="C191" s="154"/>
      <c r="D191" s="10"/>
      <c r="E191" s="174"/>
      <c r="F191" s="386"/>
      <c r="G191" s="428"/>
    </row>
    <row r="192" spans="1:7" s="290" customFormat="1" ht="12.75" customHeight="1" outlineLevel="1" x14ac:dyDescent="0.25">
      <c r="A192" s="4" t="s">
        <v>101</v>
      </c>
      <c r="B192" s="151"/>
      <c r="C192" s="154" t="s">
        <v>102</v>
      </c>
      <c r="D192" s="10"/>
      <c r="E192" s="174"/>
      <c r="F192" s="386"/>
      <c r="G192" s="428"/>
    </row>
    <row r="193" spans="1:7" s="290" customFormat="1" ht="12.75" customHeight="1" outlineLevel="1" x14ac:dyDescent="0.25">
      <c r="A193" s="151"/>
      <c r="B193" s="4"/>
      <c r="C193" s="154"/>
      <c r="D193" s="10"/>
      <c r="E193" s="174"/>
      <c r="F193" s="386"/>
      <c r="G193" s="428"/>
    </row>
    <row r="194" spans="1:7" ht="14.5" outlineLevel="1" x14ac:dyDescent="0.25">
      <c r="A194" s="151"/>
      <c r="B194" s="4" t="s">
        <v>103</v>
      </c>
      <c r="C194" s="171" t="s">
        <v>339</v>
      </c>
      <c r="D194" s="10" t="s">
        <v>322</v>
      </c>
      <c r="E194" s="174">
        <v>1.4151820756289895</v>
      </c>
      <c r="F194" s="386"/>
      <c r="G194" s="420">
        <f t="shared" ref="G194" si="21">E194*F194</f>
        <v>0</v>
      </c>
    </row>
    <row r="195" spans="1:7" outlineLevel="1" x14ac:dyDescent="0.25">
      <c r="A195" s="151"/>
      <c r="B195" s="4"/>
      <c r="C195" s="154"/>
      <c r="D195" s="10"/>
      <c r="E195" s="174">
        <v>0</v>
      </c>
      <c r="F195" s="386"/>
      <c r="G195" s="420"/>
    </row>
    <row r="196" spans="1:7" outlineLevel="1" x14ac:dyDescent="0.25">
      <c r="A196" s="151"/>
      <c r="B196" s="4" t="s">
        <v>104</v>
      </c>
      <c r="C196" s="154" t="s">
        <v>340</v>
      </c>
      <c r="D196" s="10"/>
      <c r="E196" s="174">
        <v>0</v>
      </c>
      <c r="F196" s="386"/>
      <c r="G196" s="420"/>
    </row>
    <row r="197" spans="1:7" outlineLevel="1" x14ac:dyDescent="0.25">
      <c r="A197" s="151"/>
      <c r="B197" s="4"/>
      <c r="C197" s="154"/>
      <c r="D197" s="10"/>
      <c r="E197" s="174">
        <v>0</v>
      </c>
      <c r="F197" s="386"/>
      <c r="G197" s="420"/>
    </row>
    <row r="198" spans="1:7" ht="14.5" outlineLevel="1" x14ac:dyDescent="0.25">
      <c r="A198" s="151"/>
      <c r="B198" s="4"/>
      <c r="C198" s="171" t="s">
        <v>237</v>
      </c>
      <c r="D198" s="10" t="s">
        <v>267</v>
      </c>
      <c r="E198" s="174">
        <v>14.073681868678477</v>
      </c>
      <c r="F198" s="386"/>
      <c r="G198" s="420">
        <f t="shared" ref="G198:G208" si="22">E198*F198</f>
        <v>0</v>
      </c>
    </row>
    <row r="199" spans="1:7" outlineLevel="1" x14ac:dyDescent="0.25">
      <c r="A199" s="151"/>
      <c r="B199" s="4"/>
      <c r="C199" s="154"/>
      <c r="D199" s="10"/>
      <c r="E199" s="174">
        <v>0</v>
      </c>
      <c r="F199" s="386"/>
      <c r="G199" s="420"/>
    </row>
    <row r="200" spans="1:7" outlineLevel="1" x14ac:dyDescent="0.25">
      <c r="A200" s="4" t="s">
        <v>105</v>
      </c>
      <c r="B200" s="4" t="s">
        <v>105</v>
      </c>
      <c r="C200" s="154" t="s">
        <v>106</v>
      </c>
      <c r="D200" s="10"/>
      <c r="E200" s="174">
        <v>0</v>
      </c>
      <c r="F200" s="386"/>
      <c r="G200" s="420"/>
    </row>
    <row r="201" spans="1:7" outlineLevel="1" x14ac:dyDescent="0.25">
      <c r="A201" s="151"/>
      <c r="B201" s="4"/>
      <c r="C201" s="154"/>
      <c r="D201" s="10"/>
      <c r="E201" s="174">
        <v>0</v>
      </c>
      <c r="F201" s="386"/>
      <c r="G201" s="420"/>
    </row>
    <row r="202" spans="1:7" ht="14.5" outlineLevel="1" x14ac:dyDescent="0.25">
      <c r="A202" s="151"/>
      <c r="B202" s="4" t="s">
        <v>107</v>
      </c>
      <c r="C202" s="171" t="s">
        <v>108</v>
      </c>
      <c r="D202" s="10" t="s">
        <v>267</v>
      </c>
      <c r="E202" s="174">
        <v>1.7364197246981465</v>
      </c>
      <c r="F202" s="386"/>
      <c r="G202" s="420">
        <f t="shared" si="22"/>
        <v>0</v>
      </c>
    </row>
    <row r="203" spans="1:7" outlineLevel="1" x14ac:dyDescent="0.25">
      <c r="A203" s="151"/>
      <c r="B203" s="4"/>
      <c r="C203" s="154"/>
      <c r="D203" s="10"/>
      <c r="E203" s="174">
        <v>0</v>
      </c>
      <c r="F203" s="386"/>
      <c r="G203" s="420"/>
    </row>
    <row r="204" spans="1:7" ht="14.5" outlineLevel="1" x14ac:dyDescent="0.25">
      <c r="A204" s="151"/>
      <c r="B204" s="4" t="s">
        <v>109</v>
      </c>
      <c r="C204" s="171" t="s">
        <v>110</v>
      </c>
      <c r="D204" s="10" t="s">
        <v>267</v>
      </c>
      <c r="E204" s="174">
        <v>0.43410493117453663</v>
      </c>
      <c r="F204" s="386"/>
      <c r="G204" s="420">
        <f t="shared" si="22"/>
        <v>0</v>
      </c>
    </row>
    <row r="205" spans="1:7" outlineLevel="1" x14ac:dyDescent="0.25">
      <c r="A205" s="151"/>
      <c r="B205" s="4"/>
      <c r="C205" s="154"/>
      <c r="D205" s="10"/>
      <c r="E205" s="174">
        <v>0</v>
      </c>
      <c r="F205" s="386"/>
      <c r="G205" s="420"/>
    </row>
    <row r="206" spans="1:7" outlineLevel="1" x14ac:dyDescent="0.25">
      <c r="A206" s="4" t="s">
        <v>111</v>
      </c>
      <c r="B206" s="151"/>
      <c r="C206" s="154" t="s">
        <v>112</v>
      </c>
      <c r="D206" s="10"/>
      <c r="E206" s="174">
        <v>0</v>
      </c>
      <c r="F206" s="386"/>
      <c r="G206" s="420"/>
    </row>
    <row r="207" spans="1:7" outlineLevel="1" x14ac:dyDescent="0.25">
      <c r="A207" s="151"/>
      <c r="B207" s="4"/>
      <c r="C207" s="154"/>
      <c r="D207" s="10"/>
      <c r="E207" s="174">
        <v>0</v>
      </c>
      <c r="F207" s="386"/>
      <c r="G207" s="420"/>
    </row>
    <row r="208" spans="1:7" outlineLevel="1" x14ac:dyDescent="0.25">
      <c r="A208" s="151"/>
      <c r="B208" s="4"/>
      <c r="C208" s="171" t="s">
        <v>338</v>
      </c>
      <c r="D208" s="10" t="s">
        <v>250</v>
      </c>
      <c r="E208" s="174">
        <v>2.6046295870472198</v>
      </c>
      <c r="F208" s="386"/>
      <c r="G208" s="420">
        <f t="shared" si="22"/>
        <v>0</v>
      </c>
    </row>
    <row r="209" spans="1:7" outlineLevel="1" x14ac:dyDescent="0.25">
      <c r="A209" s="151"/>
      <c r="B209" s="4"/>
      <c r="C209" s="154"/>
      <c r="D209" s="10"/>
      <c r="E209" s="174">
        <v>0</v>
      </c>
      <c r="F209" s="386"/>
      <c r="G209" s="420"/>
    </row>
    <row r="210" spans="1:7" outlineLevel="1" x14ac:dyDescent="0.25">
      <c r="A210" s="4" t="s">
        <v>341</v>
      </c>
      <c r="B210" s="151"/>
      <c r="C210" s="154" t="s">
        <v>342</v>
      </c>
      <c r="D210" s="10" t="s">
        <v>266</v>
      </c>
      <c r="E210" s="174">
        <v>25.039172430147271</v>
      </c>
      <c r="F210" s="386"/>
      <c r="G210" s="420">
        <f t="shared" ref="G210" si="23">E210*F210</f>
        <v>0</v>
      </c>
    </row>
    <row r="211" spans="1:7" ht="13.5" customHeight="1" outlineLevel="1" thickBot="1" x14ac:dyDescent="0.3">
      <c r="A211" s="151"/>
      <c r="B211" s="4"/>
      <c r="C211" s="154"/>
      <c r="D211" s="10"/>
      <c r="E211" s="174">
        <v>0</v>
      </c>
      <c r="F211" s="386"/>
      <c r="G211" s="389"/>
    </row>
    <row r="212" spans="1:7" ht="13.5" outlineLevel="1" thickBot="1" x14ac:dyDescent="0.3">
      <c r="A212" s="202" t="s">
        <v>330</v>
      </c>
      <c r="B212" s="203"/>
      <c r="C212" s="204"/>
      <c r="D212" s="182"/>
      <c r="E212" s="182"/>
      <c r="F212" s="392"/>
      <c r="G212" s="424">
        <f>SUBTOTAL(9,G170:G211)</f>
        <v>0</v>
      </c>
    </row>
    <row r="213" spans="1:7" ht="12.75" customHeight="1" x14ac:dyDescent="0.25">
      <c r="A213" s="14" t="s">
        <v>285</v>
      </c>
      <c r="B213" s="16" t="s">
        <v>286</v>
      </c>
      <c r="C213" s="15"/>
      <c r="D213" s="18"/>
      <c r="E213" s="18"/>
      <c r="F213" s="384"/>
      <c r="G213" s="427"/>
    </row>
    <row r="214" spans="1:7" x14ac:dyDescent="0.25">
      <c r="A214" s="152" t="s">
        <v>284</v>
      </c>
      <c r="B214" s="199" t="s">
        <v>283</v>
      </c>
      <c r="C214" s="266"/>
      <c r="D214" s="267"/>
      <c r="E214" s="267"/>
      <c r="F214" s="393"/>
      <c r="G214" s="425"/>
    </row>
    <row r="215" spans="1:7" outlineLevel="1" x14ac:dyDescent="0.25">
      <c r="A215" s="7"/>
      <c r="B215" s="151"/>
      <c r="C215" s="154"/>
      <c r="D215" s="9"/>
      <c r="E215" s="2"/>
      <c r="F215" s="394"/>
      <c r="G215" s="425"/>
    </row>
    <row r="216" spans="1:7" outlineLevel="1" x14ac:dyDescent="0.25">
      <c r="A216" s="4" t="s">
        <v>113</v>
      </c>
      <c r="B216" s="151"/>
      <c r="C216" s="154" t="s">
        <v>114</v>
      </c>
      <c r="D216" s="10"/>
      <c r="E216" s="172"/>
      <c r="F216" s="386"/>
      <c r="G216" s="420"/>
    </row>
    <row r="217" spans="1:7" outlineLevel="1" x14ac:dyDescent="0.25">
      <c r="A217" s="151"/>
      <c r="B217" s="4"/>
      <c r="C217" s="154"/>
      <c r="D217" s="10"/>
      <c r="E217" s="172"/>
      <c r="F217" s="386"/>
      <c r="G217" s="420"/>
    </row>
    <row r="218" spans="1:7" outlineLevel="1" x14ac:dyDescent="0.25">
      <c r="A218" s="151"/>
      <c r="B218" s="4" t="s">
        <v>115</v>
      </c>
      <c r="C218" s="171" t="s">
        <v>116</v>
      </c>
      <c r="D218" s="10" t="s">
        <v>27</v>
      </c>
      <c r="E218" s="172">
        <v>1</v>
      </c>
      <c r="F218" s="386">
        <v>25000</v>
      </c>
      <c r="G218" s="420">
        <f t="shared" ref="G218:G230" si="24">E218*F218</f>
        <v>25000</v>
      </c>
    </row>
    <row r="219" spans="1:7" outlineLevel="1" x14ac:dyDescent="0.25">
      <c r="A219" s="151"/>
      <c r="B219" s="4"/>
      <c r="C219" s="154"/>
      <c r="D219" s="10"/>
      <c r="E219" s="172"/>
      <c r="F219" s="386"/>
      <c r="G219" s="420"/>
    </row>
    <row r="220" spans="1:7" outlineLevel="1" x14ac:dyDescent="0.25">
      <c r="A220" s="151"/>
      <c r="B220" s="4" t="s">
        <v>117</v>
      </c>
      <c r="C220" s="171" t="s">
        <v>118</v>
      </c>
      <c r="D220" s="10" t="s">
        <v>259</v>
      </c>
      <c r="E220" s="172">
        <v>25000</v>
      </c>
      <c r="F220" s="468"/>
      <c r="G220" s="420">
        <f>E220*F220</f>
        <v>0</v>
      </c>
    </row>
    <row r="221" spans="1:7" ht="12.75" customHeight="1" outlineLevel="1" x14ac:dyDescent="0.25">
      <c r="A221" s="151"/>
      <c r="B221" s="4"/>
      <c r="C221" s="154"/>
      <c r="D221" s="10"/>
      <c r="E221" s="172"/>
      <c r="F221" s="386"/>
      <c r="G221" s="389"/>
    </row>
    <row r="222" spans="1:7" outlineLevel="1" x14ac:dyDescent="0.25">
      <c r="A222" s="4" t="s">
        <v>119</v>
      </c>
      <c r="B222" s="151"/>
      <c r="C222" s="154" t="s">
        <v>120</v>
      </c>
      <c r="D222" s="10"/>
      <c r="E222" s="172"/>
      <c r="F222" s="386"/>
      <c r="G222" s="420"/>
    </row>
    <row r="223" spans="1:7" outlineLevel="1" x14ac:dyDescent="0.25">
      <c r="A223" s="151"/>
      <c r="B223" s="4"/>
      <c r="C223" s="154"/>
      <c r="D223" s="10"/>
      <c r="E223" s="172"/>
      <c r="F223" s="386"/>
      <c r="G223" s="420"/>
    </row>
    <row r="224" spans="1:7" outlineLevel="1" x14ac:dyDescent="0.25">
      <c r="A224" s="151"/>
      <c r="B224" s="4" t="s">
        <v>121</v>
      </c>
      <c r="C224" s="171" t="s">
        <v>122</v>
      </c>
      <c r="D224" s="10" t="s">
        <v>251</v>
      </c>
      <c r="E224" s="174">
        <v>0.23498256680570587</v>
      </c>
      <c r="F224" s="386"/>
      <c r="G224" s="420">
        <f t="shared" si="24"/>
        <v>0</v>
      </c>
    </row>
    <row r="225" spans="1:7" outlineLevel="1" x14ac:dyDescent="0.25">
      <c r="A225" s="151"/>
      <c r="B225" s="4"/>
      <c r="C225" s="154"/>
      <c r="D225" s="10"/>
      <c r="E225" s="174">
        <v>0</v>
      </c>
      <c r="F225" s="386"/>
      <c r="G225" s="420"/>
    </row>
    <row r="226" spans="1:7" ht="26" outlineLevel="1" x14ac:dyDescent="0.25">
      <c r="A226" s="4" t="s">
        <v>123</v>
      </c>
      <c r="B226" s="151"/>
      <c r="C226" s="154" t="s">
        <v>124</v>
      </c>
      <c r="D226" s="10"/>
      <c r="E226" s="174">
        <v>0</v>
      </c>
      <c r="F226" s="386"/>
      <c r="G226" s="420"/>
    </row>
    <row r="227" spans="1:7" outlineLevel="1" x14ac:dyDescent="0.25">
      <c r="A227" s="151"/>
      <c r="B227" s="4"/>
      <c r="C227" s="154"/>
      <c r="D227" s="10"/>
      <c r="E227" s="174">
        <v>0</v>
      </c>
      <c r="F227" s="386"/>
      <c r="G227" s="420"/>
    </row>
    <row r="228" spans="1:7" ht="14.5" outlineLevel="1" x14ac:dyDescent="0.25">
      <c r="A228" s="151"/>
      <c r="B228" s="4" t="s">
        <v>125</v>
      </c>
      <c r="C228" s="171" t="s">
        <v>126</v>
      </c>
      <c r="D228" s="10" t="s">
        <v>322</v>
      </c>
      <c r="E228" s="174">
        <v>136.40738003071226</v>
      </c>
      <c r="F228" s="386"/>
      <c r="G228" s="420">
        <f t="shared" si="24"/>
        <v>0</v>
      </c>
    </row>
    <row r="229" spans="1:7" outlineLevel="1" x14ac:dyDescent="0.25">
      <c r="A229" s="151"/>
      <c r="B229" s="4"/>
      <c r="C229" s="154"/>
      <c r="D229" s="10"/>
      <c r="E229" s="174">
        <v>0</v>
      </c>
      <c r="F229" s="386"/>
      <c r="G229" s="420"/>
    </row>
    <row r="230" spans="1:7" ht="14.5" outlineLevel="1" x14ac:dyDescent="0.25">
      <c r="A230" s="151"/>
      <c r="B230" s="4" t="s">
        <v>127</v>
      </c>
      <c r="C230" s="171" t="s">
        <v>128</v>
      </c>
      <c r="D230" s="10" t="s">
        <v>322</v>
      </c>
      <c r="E230" s="174">
        <v>5.16961646972553</v>
      </c>
      <c r="F230" s="386"/>
      <c r="G230" s="420">
        <f t="shared" si="24"/>
        <v>0</v>
      </c>
    </row>
    <row r="231" spans="1:7" s="284" customFormat="1" ht="12.75" customHeight="1" outlineLevel="1" x14ac:dyDescent="0.25">
      <c r="A231" s="151"/>
      <c r="B231" s="4"/>
      <c r="C231" s="154"/>
      <c r="D231" s="10"/>
      <c r="E231" s="172"/>
      <c r="F231" s="386"/>
      <c r="G231" s="426"/>
    </row>
    <row r="232" spans="1:7" ht="26" outlineLevel="1" x14ac:dyDescent="0.25">
      <c r="A232" s="4" t="s">
        <v>130</v>
      </c>
      <c r="B232" s="151"/>
      <c r="C232" s="154" t="s">
        <v>131</v>
      </c>
      <c r="D232" s="10"/>
      <c r="E232" s="174">
        <v>0</v>
      </c>
      <c r="F232" s="386"/>
      <c r="G232" s="420"/>
    </row>
    <row r="233" spans="1:7" outlineLevel="1" x14ac:dyDescent="0.25">
      <c r="A233" s="151"/>
      <c r="B233" s="4"/>
      <c r="C233" s="154"/>
      <c r="D233" s="10"/>
      <c r="E233" s="174">
        <v>0</v>
      </c>
      <c r="F233" s="386"/>
      <c r="G233" s="420"/>
    </row>
    <row r="234" spans="1:7" s="284" customFormat="1" ht="12.75" customHeight="1" outlineLevel="1" x14ac:dyDescent="0.25">
      <c r="A234" s="151"/>
      <c r="B234" s="4"/>
      <c r="C234" s="171"/>
      <c r="D234" s="10"/>
      <c r="E234" s="174"/>
      <c r="F234" s="386"/>
      <c r="G234" s="426"/>
    </row>
    <row r="235" spans="1:7" ht="14.5" outlineLevel="1" x14ac:dyDescent="0.25">
      <c r="A235" s="151"/>
      <c r="B235" s="4" t="s">
        <v>347</v>
      </c>
      <c r="C235" s="171" t="s">
        <v>129</v>
      </c>
      <c r="D235" s="10" t="s">
        <v>322</v>
      </c>
      <c r="E235" s="174">
        <v>90.820762070405323</v>
      </c>
      <c r="F235" s="386"/>
      <c r="G235" s="420">
        <f t="shared" ref="G235:G256" si="25">E235*F235</f>
        <v>0</v>
      </c>
    </row>
    <row r="236" spans="1:7" ht="13.5" customHeight="1" outlineLevel="1" thickBot="1" x14ac:dyDescent="0.3">
      <c r="A236" s="151"/>
      <c r="B236" s="4"/>
      <c r="C236" s="154"/>
      <c r="D236" s="10"/>
      <c r="E236" s="172"/>
      <c r="F236" s="386"/>
      <c r="G236" s="389"/>
    </row>
    <row r="237" spans="1:7" ht="13.5" outlineLevel="1" thickBot="1" x14ac:dyDescent="0.3">
      <c r="A237" s="202" t="s">
        <v>330</v>
      </c>
      <c r="B237" s="203"/>
      <c r="C237" s="204"/>
      <c r="D237" s="182"/>
      <c r="E237" s="182"/>
      <c r="F237" s="392"/>
      <c r="G237" s="424">
        <f>SUBTOTAL(9,G215:G236)</f>
        <v>25000</v>
      </c>
    </row>
    <row r="238" spans="1:7" x14ac:dyDescent="0.25">
      <c r="A238" s="152" t="s">
        <v>287</v>
      </c>
      <c r="B238" s="199" t="s">
        <v>288</v>
      </c>
      <c r="C238" s="266"/>
      <c r="D238" s="267"/>
      <c r="E238" s="267"/>
      <c r="F238" s="393"/>
      <c r="G238" s="425"/>
    </row>
    <row r="239" spans="1:7" outlineLevel="1" x14ac:dyDescent="0.25">
      <c r="A239" s="7"/>
      <c r="B239" s="151"/>
      <c r="C239" s="154"/>
      <c r="D239" s="9"/>
      <c r="E239" s="174"/>
      <c r="F239" s="394"/>
      <c r="G239" s="425"/>
    </row>
    <row r="240" spans="1:7" ht="26" outlineLevel="1" x14ac:dyDescent="0.25">
      <c r="A240" s="4" t="s">
        <v>268</v>
      </c>
      <c r="B240" s="151"/>
      <c r="C240" s="154" t="s">
        <v>367</v>
      </c>
      <c r="D240" s="10"/>
      <c r="E240" s="174"/>
      <c r="F240" s="386"/>
      <c r="G240" s="420"/>
    </row>
    <row r="241" spans="1:7" outlineLevel="1" x14ac:dyDescent="0.25">
      <c r="A241" s="4"/>
      <c r="B241" s="151"/>
      <c r="C241" s="154"/>
      <c r="D241" s="10"/>
      <c r="E241" s="174"/>
      <c r="F241" s="386"/>
      <c r="G241" s="420"/>
    </row>
    <row r="242" spans="1:7" outlineLevel="1" x14ac:dyDescent="0.25">
      <c r="A242" s="151"/>
      <c r="B242" s="4" t="s">
        <v>366</v>
      </c>
      <c r="C242" s="154" t="s">
        <v>132</v>
      </c>
      <c r="D242" s="10"/>
      <c r="E242" s="174"/>
      <c r="F242" s="386"/>
      <c r="G242" s="420"/>
    </row>
    <row r="243" spans="1:7" ht="14.5" outlineLevel="1" x14ac:dyDescent="0.25">
      <c r="A243" s="151"/>
      <c r="B243" s="4"/>
      <c r="C243" s="171" t="s">
        <v>450</v>
      </c>
      <c r="D243" s="10" t="s">
        <v>322</v>
      </c>
      <c r="E243" s="174">
        <v>27.727942883073293</v>
      </c>
      <c r="F243" s="386"/>
      <c r="G243" s="420">
        <f t="shared" si="25"/>
        <v>0</v>
      </c>
    </row>
    <row r="244" spans="1:7" ht="14.5" outlineLevel="1" x14ac:dyDescent="0.25">
      <c r="A244" s="151"/>
      <c r="B244" s="4"/>
      <c r="C244" s="171" t="s">
        <v>368</v>
      </c>
      <c r="D244" s="10" t="s">
        <v>322</v>
      </c>
      <c r="E244" s="174">
        <v>1049.3146520708794</v>
      </c>
      <c r="F244" s="386"/>
      <c r="G244" s="420">
        <f t="shared" si="25"/>
        <v>0</v>
      </c>
    </row>
    <row r="245" spans="1:7" s="284" customFormat="1" ht="12.75" customHeight="1" outlineLevel="1" x14ac:dyDescent="0.25">
      <c r="A245" s="151"/>
      <c r="B245" s="4"/>
      <c r="C245" s="171"/>
      <c r="D245" s="10"/>
      <c r="E245" s="174"/>
      <c r="F245" s="386"/>
      <c r="G245" s="426"/>
    </row>
    <row r="246" spans="1:7" outlineLevel="1" x14ac:dyDescent="0.25">
      <c r="A246" s="4" t="s">
        <v>133</v>
      </c>
      <c r="B246" s="151"/>
      <c r="C246" s="154" t="s">
        <v>134</v>
      </c>
      <c r="D246" s="10"/>
      <c r="E246" s="174">
        <v>0</v>
      </c>
      <c r="F246" s="386"/>
      <c r="G246" s="420"/>
    </row>
    <row r="247" spans="1:7" outlineLevel="1" x14ac:dyDescent="0.25">
      <c r="A247" s="4"/>
      <c r="B247" s="151"/>
      <c r="C247" s="154"/>
      <c r="D247" s="10"/>
      <c r="E247" s="174">
        <v>0</v>
      </c>
      <c r="F247" s="386"/>
      <c r="G247" s="420"/>
    </row>
    <row r="248" spans="1:7" outlineLevel="1" x14ac:dyDescent="0.25">
      <c r="A248" s="151"/>
      <c r="B248" s="4"/>
      <c r="C248" s="171" t="s">
        <v>451</v>
      </c>
      <c r="D248" s="10" t="s">
        <v>323</v>
      </c>
      <c r="E248" s="174">
        <v>12.219093473896706</v>
      </c>
      <c r="F248" s="386"/>
      <c r="G248" s="420">
        <f t="shared" si="25"/>
        <v>0</v>
      </c>
    </row>
    <row r="249" spans="1:7" ht="13.5" outlineLevel="1" thickBot="1" x14ac:dyDescent="0.3">
      <c r="A249" s="151"/>
      <c r="B249" s="4"/>
      <c r="C249" s="154"/>
      <c r="D249" s="10"/>
      <c r="E249" s="174"/>
      <c r="F249" s="386"/>
      <c r="G249" s="420"/>
    </row>
    <row r="250" spans="1:7" ht="13.5" outlineLevel="1" thickBot="1" x14ac:dyDescent="0.3">
      <c r="A250" s="202" t="s">
        <v>330</v>
      </c>
      <c r="B250" s="203"/>
      <c r="C250" s="204"/>
      <c r="D250" s="182"/>
      <c r="E250" s="182"/>
      <c r="F250" s="392"/>
      <c r="G250" s="424">
        <f>SUBTOTAL(9,G239:G249)</f>
        <v>0</v>
      </c>
    </row>
    <row r="251" spans="1:7" s="289" customFormat="1" x14ac:dyDescent="0.25">
      <c r="A251" s="14" t="s">
        <v>289</v>
      </c>
      <c r="B251" s="16" t="s">
        <v>290</v>
      </c>
      <c r="C251" s="15"/>
      <c r="D251" s="18"/>
      <c r="E251" s="18"/>
      <c r="F251" s="384"/>
      <c r="G251" s="419"/>
    </row>
    <row r="252" spans="1:7" collapsed="1" x14ac:dyDescent="0.25">
      <c r="A252" s="152" t="s">
        <v>270</v>
      </c>
      <c r="B252" s="199" t="s">
        <v>271</v>
      </c>
      <c r="C252" s="266"/>
      <c r="D252" s="267"/>
      <c r="E252" s="267"/>
      <c r="F252" s="393"/>
      <c r="G252" s="425"/>
    </row>
    <row r="253" spans="1:7" outlineLevel="1" x14ac:dyDescent="0.25">
      <c r="A253" s="151"/>
      <c r="B253" s="4"/>
      <c r="C253" s="154"/>
      <c r="D253" s="10"/>
      <c r="E253" s="174"/>
      <c r="F253" s="386"/>
      <c r="G253" s="420"/>
    </row>
    <row r="254" spans="1:7" outlineLevel="1" x14ac:dyDescent="0.25">
      <c r="A254" s="4" t="s">
        <v>135</v>
      </c>
      <c r="B254" s="151"/>
      <c r="C254" s="154" t="s">
        <v>136</v>
      </c>
      <c r="D254" s="10"/>
      <c r="E254" s="174"/>
      <c r="F254" s="386"/>
      <c r="G254" s="420"/>
    </row>
    <row r="255" spans="1:7" outlineLevel="1" x14ac:dyDescent="0.25">
      <c r="A255" s="151"/>
      <c r="B255" s="4"/>
      <c r="C255" s="154"/>
      <c r="D255" s="10"/>
      <c r="E255" s="174"/>
      <c r="F255" s="386"/>
      <c r="G255" s="420"/>
    </row>
    <row r="256" spans="1:7" ht="14.5" outlineLevel="1" x14ac:dyDescent="0.25">
      <c r="A256" s="151"/>
      <c r="B256" s="4" t="s">
        <v>137</v>
      </c>
      <c r="C256" s="171" t="s">
        <v>138</v>
      </c>
      <c r="D256" s="10" t="s">
        <v>322</v>
      </c>
      <c r="E256" s="174">
        <v>6686.0764646061516</v>
      </c>
      <c r="F256" s="386"/>
      <c r="G256" s="420">
        <f t="shared" si="25"/>
        <v>0</v>
      </c>
    </row>
    <row r="257" spans="1:7" outlineLevel="1" x14ac:dyDescent="0.25">
      <c r="A257" s="151"/>
      <c r="B257" s="4"/>
      <c r="C257" s="154"/>
      <c r="D257" s="10"/>
      <c r="E257" s="174"/>
      <c r="F257" s="386"/>
      <c r="G257" s="420"/>
    </row>
    <row r="258" spans="1:7" ht="13.5" customHeight="1" outlineLevel="1" thickBot="1" x14ac:dyDescent="0.3">
      <c r="A258" s="278"/>
      <c r="C258" s="279"/>
      <c r="E258" s="280"/>
      <c r="F258" s="395"/>
      <c r="G258" s="429"/>
    </row>
    <row r="259" spans="1:7" ht="13.5" outlineLevel="1" thickBot="1" x14ac:dyDescent="0.3">
      <c r="A259" s="202" t="s">
        <v>330</v>
      </c>
      <c r="B259" s="203"/>
      <c r="C259" s="204"/>
      <c r="D259" s="182"/>
      <c r="E259" s="182"/>
      <c r="F259" s="392"/>
      <c r="G259" s="424">
        <f>SUBTOTAL(9,G253:G257)</f>
        <v>0</v>
      </c>
    </row>
    <row r="260" spans="1:7" x14ac:dyDescent="0.25">
      <c r="A260" s="152" t="s">
        <v>291</v>
      </c>
      <c r="B260" s="199" t="s">
        <v>293</v>
      </c>
      <c r="C260" s="266"/>
      <c r="D260" s="267"/>
      <c r="E260" s="267"/>
      <c r="F260" s="393"/>
      <c r="G260" s="425"/>
    </row>
    <row r="261" spans="1:7" outlineLevel="1" x14ac:dyDescent="0.25">
      <c r="A261" s="7"/>
      <c r="B261" s="151"/>
      <c r="C261" s="154"/>
      <c r="D261" s="9"/>
      <c r="E261" s="174"/>
      <c r="F261" s="394"/>
      <c r="G261" s="425"/>
    </row>
    <row r="262" spans="1:7" s="284" customFormat="1" ht="12.75" customHeight="1" outlineLevel="1" x14ac:dyDescent="0.25">
      <c r="A262" s="151"/>
      <c r="B262" s="4"/>
      <c r="C262" s="154"/>
      <c r="D262" s="10"/>
      <c r="E262" s="174"/>
      <c r="F262" s="386"/>
      <c r="G262" s="426"/>
    </row>
    <row r="263" spans="1:7" outlineLevel="1" x14ac:dyDescent="0.25">
      <c r="A263" s="4" t="s">
        <v>139</v>
      </c>
      <c r="B263" s="151"/>
      <c r="C263" s="154" t="s">
        <v>140</v>
      </c>
      <c r="D263" s="10"/>
      <c r="E263" s="174"/>
      <c r="F263" s="386"/>
      <c r="G263" s="420"/>
    </row>
    <row r="264" spans="1:7" outlineLevel="1" x14ac:dyDescent="0.25">
      <c r="A264" s="4"/>
      <c r="B264" s="151"/>
      <c r="C264" s="154"/>
      <c r="D264" s="10"/>
      <c r="E264" s="174"/>
      <c r="F264" s="386"/>
      <c r="G264" s="420"/>
    </row>
    <row r="265" spans="1:7" outlineLevel="1" x14ac:dyDescent="0.25">
      <c r="A265" s="151"/>
      <c r="B265" s="4" t="s">
        <v>141</v>
      </c>
      <c r="C265" s="154" t="s">
        <v>142</v>
      </c>
      <c r="D265" s="10"/>
      <c r="E265" s="174"/>
      <c r="F265" s="386"/>
      <c r="G265" s="420"/>
    </row>
    <row r="266" spans="1:7" outlineLevel="1" x14ac:dyDescent="0.25">
      <c r="A266" s="151"/>
      <c r="B266" s="4"/>
      <c r="C266" s="154"/>
      <c r="D266" s="10"/>
      <c r="E266" s="174"/>
      <c r="F266" s="386"/>
      <c r="G266" s="420"/>
    </row>
    <row r="267" spans="1:7" ht="14.5" outlineLevel="1" x14ac:dyDescent="0.25">
      <c r="A267" s="151"/>
      <c r="B267" s="4"/>
      <c r="C267" s="171" t="s">
        <v>452</v>
      </c>
      <c r="D267" s="10" t="s">
        <v>322</v>
      </c>
      <c r="E267" s="174">
        <v>2.3498256680570586</v>
      </c>
      <c r="F267" s="386"/>
      <c r="G267" s="420">
        <f t="shared" ref="G267:G271" si="26">E267*F267</f>
        <v>0</v>
      </c>
    </row>
    <row r="268" spans="1:7" s="284" customFormat="1" ht="12.75" customHeight="1" outlineLevel="1" x14ac:dyDescent="0.25">
      <c r="A268" s="151"/>
      <c r="B268" s="4"/>
      <c r="C268" s="154"/>
      <c r="D268" s="10"/>
      <c r="E268" s="174"/>
      <c r="F268" s="386"/>
      <c r="G268" s="426"/>
    </row>
    <row r="269" spans="1:7" outlineLevel="1" x14ac:dyDescent="0.25">
      <c r="A269" s="4" t="s">
        <v>143</v>
      </c>
      <c r="B269" s="151"/>
      <c r="C269" s="154" t="s">
        <v>144</v>
      </c>
      <c r="D269" s="10"/>
      <c r="E269" s="174">
        <v>0</v>
      </c>
      <c r="F269" s="386"/>
      <c r="G269" s="420"/>
    </row>
    <row r="270" spans="1:7" outlineLevel="1" x14ac:dyDescent="0.25">
      <c r="A270" s="151"/>
      <c r="B270" s="4"/>
      <c r="C270" s="154"/>
      <c r="D270" s="10"/>
      <c r="E270" s="174">
        <v>0</v>
      </c>
      <c r="F270" s="386"/>
      <c r="G270" s="420"/>
    </row>
    <row r="271" spans="1:7" ht="25" outlineLevel="1" x14ac:dyDescent="0.25">
      <c r="A271" s="151"/>
      <c r="B271" s="4" t="s">
        <v>145</v>
      </c>
      <c r="C271" s="171" t="s">
        <v>146</v>
      </c>
      <c r="D271" s="10" t="s">
        <v>322</v>
      </c>
      <c r="E271" s="174">
        <v>19.973518178484998</v>
      </c>
      <c r="F271" s="386"/>
      <c r="G271" s="420">
        <f t="shared" si="26"/>
        <v>0</v>
      </c>
    </row>
    <row r="272" spans="1:7" ht="13.5" customHeight="1" outlineLevel="1" thickBot="1" x14ac:dyDescent="0.3">
      <c r="A272" s="151"/>
      <c r="B272" s="4"/>
      <c r="C272" s="154"/>
      <c r="D272" s="10"/>
      <c r="E272" s="174"/>
      <c r="F272" s="386"/>
      <c r="G272" s="389"/>
    </row>
    <row r="273" spans="1:7" ht="13.5" outlineLevel="1" thickBot="1" x14ac:dyDescent="0.3">
      <c r="A273" s="202" t="s">
        <v>330</v>
      </c>
      <c r="B273" s="203"/>
      <c r="C273" s="204"/>
      <c r="D273" s="182"/>
      <c r="E273" s="182"/>
      <c r="F273" s="392"/>
      <c r="G273" s="424">
        <f>SUBTOTAL(9,G261:G272)</f>
        <v>0</v>
      </c>
    </row>
    <row r="274" spans="1:7" x14ac:dyDescent="0.25">
      <c r="A274" s="152" t="s">
        <v>292</v>
      </c>
      <c r="B274" s="199" t="s">
        <v>294</v>
      </c>
      <c r="C274" s="266"/>
      <c r="D274" s="267"/>
      <c r="E274" s="267"/>
      <c r="F274" s="393"/>
      <c r="G274" s="425"/>
    </row>
    <row r="275" spans="1:7" outlineLevel="1" x14ac:dyDescent="0.25">
      <c r="A275" s="7"/>
      <c r="B275" s="151"/>
      <c r="C275" s="154"/>
      <c r="D275" s="9"/>
      <c r="E275" s="174"/>
      <c r="F275" s="394"/>
      <c r="G275" s="425"/>
    </row>
    <row r="276" spans="1:7" ht="12.75" customHeight="1" outlineLevel="1" x14ac:dyDescent="0.25">
      <c r="A276" s="4" t="s">
        <v>147</v>
      </c>
      <c r="B276" s="151"/>
      <c r="C276" s="154" t="s">
        <v>148</v>
      </c>
      <c r="D276" s="10"/>
      <c r="E276" s="174"/>
      <c r="F276" s="386"/>
      <c r="G276" s="420"/>
    </row>
    <row r="277" spans="1:7" s="284" customFormat="1" ht="12.75" customHeight="1" outlineLevel="1" x14ac:dyDescent="0.25">
      <c r="A277" s="151"/>
      <c r="B277" s="4"/>
      <c r="C277" s="171"/>
      <c r="D277" s="10"/>
      <c r="E277" s="174"/>
      <c r="F277" s="386"/>
      <c r="G277" s="426"/>
    </row>
    <row r="278" spans="1:7" outlineLevel="1" x14ac:dyDescent="0.25">
      <c r="A278" s="151"/>
      <c r="B278" s="4"/>
      <c r="C278" s="171" t="s">
        <v>363</v>
      </c>
      <c r="D278" s="10" t="s">
        <v>262</v>
      </c>
      <c r="E278" s="174">
        <v>6912.4821677234486</v>
      </c>
      <c r="F278" s="386"/>
      <c r="G278" s="420">
        <f t="shared" ref="G278:G281" si="27">E278*F278</f>
        <v>0</v>
      </c>
    </row>
    <row r="279" spans="1:7" outlineLevel="1" x14ac:dyDescent="0.25">
      <c r="A279" s="151"/>
      <c r="B279" s="4"/>
      <c r="C279" s="171" t="s">
        <v>343</v>
      </c>
      <c r="D279" s="10" t="s">
        <v>262</v>
      </c>
      <c r="E279" s="174">
        <v>29.607803417518941</v>
      </c>
      <c r="F279" s="386"/>
      <c r="G279" s="420">
        <f t="shared" si="27"/>
        <v>0</v>
      </c>
    </row>
    <row r="280" spans="1:7" ht="25" outlineLevel="1" x14ac:dyDescent="0.25">
      <c r="A280" s="151"/>
      <c r="B280" s="4"/>
      <c r="C280" s="171" t="s">
        <v>344</v>
      </c>
      <c r="D280" s="10" t="s">
        <v>262</v>
      </c>
      <c r="E280" s="174">
        <v>12.924041174313823</v>
      </c>
      <c r="F280" s="386"/>
      <c r="G280" s="420">
        <f t="shared" si="27"/>
        <v>0</v>
      </c>
    </row>
    <row r="281" spans="1:7" outlineLevel="1" x14ac:dyDescent="0.25">
      <c r="A281" s="151"/>
      <c r="B281" s="4"/>
      <c r="C281" s="171" t="s">
        <v>345</v>
      </c>
      <c r="D281" s="10" t="s">
        <v>262</v>
      </c>
      <c r="E281" s="174">
        <v>12.689058607508116</v>
      </c>
      <c r="F281" s="386"/>
      <c r="G281" s="420">
        <f t="shared" si="27"/>
        <v>0</v>
      </c>
    </row>
    <row r="282" spans="1:7" ht="13.5" outlineLevel="1" thickBot="1" x14ac:dyDescent="0.3">
      <c r="A282" s="278"/>
      <c r="E282" s="280"/>
      <c r="F282" s="395"/>
      <c r="G282" s="430"/>
    </row>
    <row r="283" spans="1:7" ht="13.5" outlineLevel="1" thickBot="1" x14ac:dyDescent="0.3">
      <c r="A283" s="202" t="s">
        <v>330</v>
      </c>
      <c r="B283" s="203"/>
      <c r="C283" s="204"/>
      <c r="D283" s="182"/>
      <c r="E283" s="182"/>
      <c r="F283" s="392"/>
      <c r="G283" s="424">
        <f>SUBTOTAL(9,G275:G281)</f>
        <v>0</v>
      </c>
    </row>
    <row r="284" spans="1:7" x14ac:dyDescent="0.25">
      <c r="A284" s="152" t="s">
        <v>295</v>
      </c>
      <c r="B284" s="199" t="s">
        <v>296</v>
      </c>
      <c r="C284" s="266"/>
      <c r="D284" s="267"/>
      <c r="E284" s="267"/>
      <c r="F284" s="393"/>
      <c r="G284" s="425"/>
    </row>
    <row r="285" spans="1:7" outlineLevel="1" x14ac:dyDescent="0.25">
      <c r="A285" s="151"/>
      <c r="B285" s="4"/>
      <c r="C285" s="154"/>
      <c r="D285" s="10"/>
      <c r="E285" s="174"/>
      <c r="F285" s="386"/>
      <c r="G285" s="420"/>
    </row>
    <row r="286" spans="1:7" outlineLevel="1" x14ac:dyDescent="0.25">
      <c r="A286" s="4" t="s">
        <v>149</v>
      </c>
      <c r="B286" s="151"/>
      <c r="C286" s="154" t="s">
        <v>150</v>
      </c>
      <c r="D286" s="10"/>
      <c r="E286" s="174"/>
      <c r="F286" s="386"/>
      <c r="G286" s="420"/>
    </row>
    <row r="287" spans="1:7" outlineLevel="1" x14ac:dyDescent="0.25">
      <c r="A287" s="151"/>
      <c r="B287" s="4"/>
      <c r="C287" s="154"/>
      <c r="D287" s="10"/>
      <c r="E287" s="174"/>
      <c r="F287" s="386"/>
      <c r="G287" s="420"/>
    </row>
    <row r="288" spans="1:7" outlineLevel="1" x14ac:dyDescent="0.25">
      <c r="A288" s="151"/>
      <c r="B288" s="4" t="s">
        <v>151</v>
      </c>
      <c r="C288" s="171" t="s">
        <v>364</v>
      </c>
      <c r="D288" s="10"/>
      <c r="E288" s="174"/>
      <c r="F288" s="386"/>
      <c r="G288" s="420"/>
    </row>
    <row r="289" spans="1:7" outlineLevel="1" x14ac:dyDescent="0.25">
      <c r="A289" s="151"/>
      <c r="B289" s="4"/>
      <c r="C289" s="171"/>
      <c r="D289" s="10"/>
      <c r="E289" s="174"/>
      <c r="F289" s="386"/>
      <c r="G289" s="420"/>
    </row>
    <row r="290" spans="1:7" ht="14.5" outlineLevel="1" x14ac:dyDescent="0.25">
      <c r="A290" s="151"/>
      <c r="B290" s="4"/>
      <c r="C290" s="171" t="s">
        <v>453</v>
      </c>
      <c r="D290" s="10" t="s">
        <v>322</v>
      </c>
      <c r="E290" s="174">
        <v>120.42856548792426</v>
      </c>
      <c r="F290" s="386"/>
      <c r="G290" s="420">
        <f>E290*F290</f>
        <v>0</v>
      </c>
    </row>
    <row r="291" spans="1:7" outlineLevel="1" x14ac:dyDescent="0.25">
      <c r="A291" s="151"/>
      <c r="B291" s="4"/>
      <c r="C291" s="154"/>
      <c r="D291" s="10"/>
      <c r="E291" s="174">
        <v>0</v>
      </c>
      <c r="F291" s="386"/>
      <c r="G291" s="420"/>
    </row>
    <row r="292" spans="1:7" s="284" customFormat="1" ht="12.75" customHeight="1" outlineLevel="1" x14ac:dyDescent="0.25">
      <c r="A292" s="4" t="s">
        <v>152</v>
      </c>
      <c r="B292" s="151"/>
      <c r="C292" s="154" t="s">
        <v>153</v>
      </c>
      <c r="D292" s="10"/>
      <c r="E292" s="174"/>
      <c r="F292" s="386"/>
      <c r="G292" s="426"/>
    </row>
    <row r="293" spans="1:7" s="284" customFormat="1" ht="12.75" customHeight="1" outlineLevel="1" x14ac:dyDescent="0.25">
      <c r="A293" s="151"/>
      <c r="B293" s="4"/>
      <c r="C293" s="154"/>
      <c r="D293" s="10"/>
      <c r="E293" s="174">
        <v>0</v>
      </c>
      <c r="F293" s="386"/>
      <c r="G293" s="426"/>
    </row>
    <row r="294" spans="1:7" ht="26" outlineLevel="1" x14ac:dyDescent="0.25">
      <c r="A294" s="151"/>
      <c r="B294" s="4" t="s">
        <v>346</v>
      </c>
      <c r="C294" s="154" t="s">
        <v>369</v>
      </c>
      <c r="D294" s="10"/>
      <c r="E294" s="174">
        <v>0</v>
      </c>
      <c r="F294" s="386"/>
      <c r="G294" s="420"/>
    </row>
    <row r="295" spans="1:7" outlineLevel="1" x14ac:dyDescent="0.25">
      <c r="A295" s="151"/>
      <c r="B295" s="4"/>
      <c r="C295" s="154"/>
      <c r="D295" s="10"/>
      <c r="E295" s="174">
        <v>0</v>
      </c>
      <c r="F295" s="386"/>
      <c r="G295" s="420"/>
    </row>
    <row r="296" spans="1:7" outlineLevel="1" x14ac:dyDescent="0.25">
      <c r="A296" s="151"/>
      <c r="B296" s="4"/>
      <c r="C296" s="171" t="s">
        <v>454</v>
      </c>
      <c r="D296" s="10" t="s">
        <v>323</v>
      </c>
      <c r="E296" s="174">
        <v>10.574215506256763</v>
      </c>
      <c r="F296" s="386"/>
      <c r="G296" s="420">
        <f>E296*F296</f>
        <v>0</v>
      </c>
    </row>
    <row r="297" spans="1:7" outlineLevel="1" x14ac:dyDescent="0.25">
      <c r="A297" s="151"/>
      <c r="B297" s="4"/>
      <c r="C297" s="154"/>
      <c r="D297" s="10"/>
      <c r="E297" s="174">
        <v>0</v>
      </c>
      <c r="F297" s="386"/>
      <c r="G297" s="420"/>
    </row>
    <row r="298" spans="1:7" outlineLevel="1" x14ac:dyDescent="0.25">
      <c r="A298" s="4" t="s">
        <v>154</v>
      </c>
      <c r="B298" s="151"/>
      <c r="C298" s="154" t="s">
        <v>155</v>
      </c>
      <c r="D298" s="10" t="s">
        <v>334</v>
      </c>
      <c r="E298" s="174">
        <v>18.09365764403935</v>
      </c>
      <c r="F298" s="386"/>
      <c r="G298" s="420">
        <f>E298*F298</f>
        <v>0</v>
      </c>
    </row>
    <row r="299" spans="1:7" ht="13.5" customHeight="1" outlineLevel="1" thickBot="1" x14ac:dyDescent="0.3">
      <c r="A299" s="151"/>
      <c r="B299" s="4"/>
      <c r="C299" s="154"/>
      <c r="D299" s="10"/>
      <c r="E299" s="172"/>
      <c r="F299" s="386"/>
      <c r="G299" s="389"/>
    </row>
    <row r="300" spans="1:7" ht="13.5" outlineLevel="1" thickBot="1" x14ac:dyDescent="0.3">
      <c r="A300" s="202" t="s">
        <v>330</v>
      </c>
      <c r="B300" s="203"/>
      <c r="C300" s="204"/>
      <c r="D300" s="182"/>
      <c r="E300" s="182"/>
      <c r="F300" s="392"/>
      <c r="G300" s="424">
        <f>SUBTOTAL(9,G285:G299)</f>
        <v>0</v>
      </c>
    </row>
    <row r="301" spans="1:7" x14ac:dyDescent="0.25">
      <c r="A301" s="14" t="s">
        <v>297</v>
      </c>
      <c r="B301" s="16" t="s">
        <v>298</v>
      </c>
      <c r="C301" s="15"/>
      <c r="D301" s="18"/>
      <c r="E301" s="18"/>
      <c r="F301" s="384"/>
      <c r="G301" s="419"/>
    </row>
    <row r="302" spans="1:7" collapsed="1" x14ac:dyDescent="0.25">
      <c r="A302" s="152" t="s">
        <v>299</v>
      </c>
      <c r="B302" s="199" t="s">
        <v>300</v>
      </c>
      <c r="C302" s="266"/>
      <c r="D302" s="267"/>
      <c r="E302" s="267"/>
      <c r="F302" s="393"/>
      <c r="G302" s="425"/>
    </row>
    <row r="303" spans="1:7" outlineLevel="1" x14ac:dyDescent="0.25">
      <c r="A303" s="7"/>
      <c r="B303" s="151"/>
      <c r="C303" s="154"/>
      <c r="D303" s="9"/>
      <c r="E303" s="174"/>
      <c r="F303" s="394"/>
      <c r="G303" s="425"/>
    </row>
    <row r="304" spans="1:7" outlineLevel="1" x14ac:dyDescent="0.25">
      <c r="A304" s="4" t="s">
        <v>156</v>
      </c>
      <c r="B304" s="151"/>
      <c r="C304" s="154" t="s">
        <v>157</v>
      </c>
      <c r="D304" s="10"/>
      <c r="E304" s="174"/>
      <c r="F304" s="386"/>
      <c r="G304" s="420"/>
    </row>
    <row r="305" spans="1:7" s="284" customFormat="1" ht="12.75" customHeight="1" outlineLevel="1" x14ac:dyDescent="0.25">
      <c r="A305" s="151"/>
      <c r="B305" s="4"/>
      <c r="C305" s="154"/>
      <c r="D305" s="10"/>
      <c r="E305" s="174"/>
      <c r="F305" s="386"/>
      <c r="G305" s="426"/>
    </row>
    <row r="306" spans="1:7" ht="14.5" outlineLevel="1" x14ac:dyDescent="0.25">
      <c r="A306" s="151"/>
      <c r="B306" s="4" t="s">
        <v>158</v>
      </c>
      <c r="C306" s="364" t="s">
        <v>370</v>
      </c>
      <c r="D306" s="10" t="s">
        <v>267</v>
      </c>
      <c r="E306" s="174">
        <v>26.083064915433351</v>
      </c>
      <c r="F306" s="386"/>
      <c r="G306" s="420">
        <f>E306*F306</f>
        <v>0</v>
      </c>
    </row>
    <row r="307" spans="1:7" outlineLevel="1" x14ac:dyDescent="0.25">
      <c r="A307" s="151"/>
      <c r="B307" s="4"/>
      <c r="C307" s="154"/>
      <c r="D307" s="10"/>
      <c r="E307" s="174">
        <v>0</v>
      </c>
      <c r="F307" s="386"/>
      <c r="G307" s="420"/>
    </row>
    <row r="308" spans="1:7" outlineLevel="1" x14ac:dyDescent="0.25">
      <c r="A308" s="4" t="s">
        <v>159</v>
      </c>
      <c r="B308" s="151"/>
      <c r="C308" s="154" t="s">
        <v>160</v>
      </c>
      <c r="D308" s="10"/>
      <c r="E308" s="174">
        <v>0</v>
      </c>
      <c r="F308" s="386"/>
      <c r="G308" s="420"/>
    </row>
    <row r="309" spans="1:7" outlineLevel="1" x14ac:dyDescent="0.25">
      <c r="A309" s="151"/>
      <c r="B309" s="4"/>
      <c r="C309" s="154"/>
      <c r="D309" s="10"/>
      <c r="E309" s="174">
        <v>0</v>
      </c>
      <c r="F309" s="386"/>
      <c r="G309" s="420"/>
    </row>
    <row r="310" spans="1:7" outlineLevel="1" x14ac:dyDescent="0.25">
      <c r="A310" s="151"/>
      <c r="B310" s="4" t="s">
        <v>161</v>
      </c>
      <c r="C310" s="154" t="s">
        <v>162</v>
      </c>
      <c r="D310" s="10"/>
      <c r="E310" s="174">
        <v>0</v>
      </c>
      <c r="F310" s="386"/>
      <c r="G310" s="420"/>
    </row>
    <row r="311" spans="1:7" outlineLevel="1" x14ac:dyDescent="0.25">
      <c r="A311" s="151"/>
      <c r="B311" s="4"/>
      <c r="C311" s="171" t="s">
        <v>365</v>
      </c>
      <c r="D311" s="2" t="s">
        <v>269</v>
      </c>
      <c r="E311" s="174">
        <v>525.42101937755831</v>
      </c>
      <c r="F311" s="386"/>
      <c r="G311" s="420">
        <f t="shared" ref="G311:G339" si="28">E311*F311</f>
        <v>0</v>
      </c>
    </row>
    <row r="312" spans="1:7" outlineLevel="1" x14ac:dyDescent="0.25">
      <c r="A312" s="151"/>
      <c r="B312" s="4"/>
      <c r="C312" s="151"/>
      <c r="D312" s="9"/>
      <c r="E312" s="174">
        <v>0</v>
      </c>
      <c r="F312" s="386"/>
      <c r="G312" s="420"/>
    </row>
    <row r="313" spans="1:7" outlineLevel="1" x14ac:dyDescent="0.25">
      <c r="A313" s="151"/>
      <c r="B313" s="4" t="s">
        <v>348</v>
      </c>
      <c r="C313" s="171" t="s">
        <v>349</v>
      </c>
      <c r="D313" s="10" t="s">
        <v>262</v>
      </c>
      <c r="E313" s="174">
        <v>7.049477004171175</v>
      </c>
      <c r="F313" s="386"/>
      <c r="G313" s="420">
        <f t="shared" si="28"/>
        <v>0</v>
      </c>
    </row>
    <row r="314" spans="1:7" outlineLevel="1" x14ac:dyDescent="0.25">
      <c r="A314" s="151"/>
      <c r="B314" s="4"/>
      <c r="C314" s="154"/>
      <c r="D314" s="10"/>
      <c r="E314" s="174">
        <v>0</v>
      </c>
      <c r="F314" s="386"/>
      <c r="G314" s="420"/>
    </row>
    <row r="315" spans="1:7" outlineLevel="1" x14ac:dyDescent="0.25">
      <c r="A315" s="4" t="s">
        <v>163</v>
      </c>
      <c r="B315" s="151"/>
      <c r="C315" s="154" t="s">
        <v>164</v>
      </c>
      <c r="D315" s="10"/>
      <c r="E315" s="174">
        <v>0</v>
      </c>
      <c r="F315" s="386"/>
      <c r="G315" s="420"/>
    </row>
    <row r="316" spans="1:7" outlineLevel="1" x14ac:dyDescent="0.25">
      <c r="A316" s="151"/>
      <c r="B316" s="4"/>
      <c r="C316" s="154"/>
      <c r="D316" s="10"/>
      <c r="E316" s="174">
        <v>0</v>
      </c>
      <c r="F316" s="386"/>
      <c r="G316" s="420"/>
    </row>
    <row r="317" spans="1:7" ht="14.5" outlineLevel="1" x14ac:dyDescent="0.25">
      <c r="A317" s="151"/>
      <c r="B317" s="4" t="s">
        <v>165</v>
      </c>
      <c r="C317" s="171" t="s">
        <v>166</v>
      </c>
      <c r="D317" s="10" t="s">
        <v>267</v>
      </c>
      <c r="E317" s="174">
        <v>525.42101937755831</v>
      </c>
      <c r="F317" s="386"/>
      <c r="G317" s="420">
        <f t="shared" si="28"/>
        <v>0</v>
      </c>
    </row>
    <row r="318" spans="1:7" outlineLevel="1" x14ac:dyDescent="0.25">
      <c r="A318" s="151"/>
      <c r="B318" s="4"/>
      <c r="C318" s="154"/>
      <c r="D318" s="10"/>
      <c r="E318" s="174">
        <v>0</v>
      </c>
      <c r="F318" s="386"/>
      <c r="G318" s="420"/>
    </row>
    <row r="319" spans="1:7" outlineLevel="1" x14ac:dyDescent="0.25">
      <c r="A319" s="151"/>
      <c r="B319" s="4" t="s">
        <v>167</v>
      </c>
      <c r="C319" s="154" t="s">
        <v>168</v>
      </c>
      <c r="D319" s="10"/>
      <c r="E319" s="174">
        <v>0</v>
      </c>
      <c r="F319" s="386"/>
      <c r="G319" s="420"/>
    </row>
    <row r="320" spans="1:7" outlineLevel="1" x14ac:dyDescent="0.25">
      <c r="A320" s="151"/>
      <c r="B320" s="4"/>
      <c r="C320" s="154"/>
      <c r="D320" s="10"/>
      <c r="E320" s="174">
        <v>0</v>
      </c>
      <c r="F320" s="386"/>
      <c r="G320" s="420"/>
    </row>
    <row r="321" spans="1:7" ht="14.5" outlineLevel="1" x14ac:dyDescent="0.25">
      <c r="A321" s="151"/>
      <c r="B321" s="4"/>
      <c r="C321" s="171" t="s">
        <v>462</v>
      </c>
      <c r="D321" s="10" t="s">
        <v>267</v>
      </c>
      <c r="E321" s="174">
        <v>525.42101937755831</v>
      </c>
      <c r="F321" s="386"/>
      <c r="G321" s="420">
        <f t="shared" si="28"/>
        <v>0</v>
      </c>
    </row>
    <row r="322" spans="1:7" outlineLevel="1" x14ac:dyDescent="0.25">
      <c r="A322" s="151"/>
      <c r="B322" s="4"/>
      <c r="C322" s="154"/>
      <c r="D322" s="10"/>
      <c r="E322" s="174">
        <v>0</v>
      </c>
      <c r="F322" s="386"/>
      <c r="G322" s="420"/>
    </row>
    <row r="323" spans="1:7" outlineLevel="1" x14ac:dyDescent="0.25">
      <c r="A323" s="4" t="s">
        <v>169</v>
      </c>
      <c r="B323" s="151"/>
      <c r="C323" s="154" t="s">
        <v>170</v>
      </c>
      <c r="D323" s="10" t="s">
        <v>333</v>
      </c>
      <c r="E323" s="174">
        <v>26.553030049044764</v>
      </c>
      <c r="F323" s="386"/>
      <c r="G323" s="420">
        <f t="shared" si="28"/>
        <v>0</v>
      </c>
    </row>
    <row r="324" spans="1:7" outlineLevel="1" x14ac:dyDescent="0.25">
      <c r="A324" s="151"/>
      <c r="B324" s="4"/>
      <c r="C324" s="154"/>
      <c r="D324" s="10"/>
      <c r="E324" s="174">
        <v>0</v>
      </c>
      <c r="F324" s="386"/>
      <c r="G324" s="420"/>
    </row>
    <row r="325" spans="1:7" s="284" customFormat="1" ht="12.75" customHeight="1" outlineLevel="1" x14ac:dyDescent="0.25">
      <c r="A325" s="4" t="s">
        <v>171</v>
      </c>
      <c r="B325" s="151"/>
      <c r="C325" s="154" t="s">
        <v>172</v>
      </c>
      <c r="D325" s="10"/>
      <c r="E325" s="174"/>
      <c r="F325" s="386"/>
      <c r="G325" s="426"/>
    </row>
    <row r="326" spans="1:7" s="284" customFormat="1" ht="12.75" customHeight="1" outlineLevel="1" x14ac:dyDescent="0.25">
      <c r="A326" s="151"/>
      <c r="B326" s="4"/>
      <c r="C326" s="154"/>
      <c r="D326" s="10"/>
      <c r="E326" s="174">
        <v>0</v>
      </c>
      <c r="F326" s="386"/>
      <c r="G326" s="426"/>
    </row>
    <row r="327" spans="1:7" ht="25" outlineLevel="1" x14ac:dyDescent="0.25">
      <c r="A327" s="151"/>
      <c r="B327" s="4" t="s">
        <v>350</v>
      </c>
      <c r="C327" s="171" t="s">
        <v>463</v>
      </c>
      <c r="D327" s="10" t="s">
        <v>250</v>
      </c>
      <c r="E327" s="174">
        <v>35.482367587661585</v>
      </c>
      <c r="F327" s="386"/>
      <c r="G327" s="420">
        <f t="shared" si="28"/>
        <v>0</v>
      </c>
    </row>
    <row r="328" spans="1:7" outlineLevel="1" x14ac:dyDescent="0.25">
      <c r="A328" s="151"/>
      <c r="B328" s="4"/>
      <c r="C328" s="151"/>
      <c r="D328" s="10"/>
      <c r="E328" s="174">
        <v>0</v>
      </c>
      <c r="F328" s="386"/>
      <c r="G328" s="420"/>
    </row>
    <row r="329" spans="1:7" outlineLevel="1" x14ac:dyDescent="0.25">
      <c r="A329" s="151"/>
      <c r="B329" s="4" t="s">
        <v>351</v>
      </c>
      <c r="C329" s="151" t="s">
        <v>352</v>
      </c>
      <c r="D329" s="10"/>
      <c r="E329" s="174">
        <v>0</v>
      </c>
      <c r="F329" s="386"/>
      <c r="G329" s="420"/>
    </row>
    <row r="330" spans="1:7" s="284" customFormat="1" ht="12.75" customHeight="1" outlineLevel="1" x14ac:dyDescent="0.25">
      <c r="A330" s="151"/>
      <c r="B330" s="4"/>
      <c r="C330" s="4"/>
      <c r="D330" s="10"/>
      <c r="E330" s="174"/>
      <c r="F330" s="386"/>
      <c r="G330" s="426"/>
    </row>
    <row r="331" spans="1:7" outlineLevel="1" x14ac:dyDescent="0.25">
      <c r="A331" s="151"/>
      <c r="B331" s="4"/>
      <c r="C331" s="4" t="s">
        <v>353</v>
      </c>
      <c r="D331" s="10" t="s">
        <v>251</v>
      </c>
      <c r="E331" s="174">
        <v>114.90647516799017</v>
      </c>
      <c r="F331" s="386"/>
      <c r="G331" s="420">
        <f t="shared" si="28"/>
        <v>0</v>
      </c>
    </row>
    <row r="332" spans="1:7" outlineLevel="1" x14ac:dyDescent="0.25">
      <c r="A332" s="151"/>
      <c r="B332" s="4"/>
      <c r="C332" s="151"/>
      <c r="D332" s="10"/>
      <c r="E332" s="174">
        <v>0</v>
      </c>
      <c r="F332" s="386"/>
      <c r="G332" s="420"/>
    </row>
    <row r="333" spans="1:7" outlineLevel="1" x14ac:dyDescent="0.25">
      <c r="A333" s="151"/>
      <c r="B333" s="4" t="s">
        <v>354</v>
      </c>
      <c r="C333" s="151" t="s">
        <v>372</v>
      </c>
      <c r="D333" s="10"/>
      <c r="E333" s="174">
        <v>0</v>
      </c>
      <c r="F333" s="386"/>
      <c r="G333" s="420"/>
    </row>
    <row r="334" spans="1:7" s="284" customFormat="1" ht="12.75" customHeight="1" outlineLevel="1" x14ac:dyDescent="0.25">
      <c r="A334" s="151"/>
      <c r="B334" s="4"/>
      <c r="C334" s="4"/>
      <c r="D334" s="10"/>
      <c r="E334" s="174"/>
      <c r="F334" s="386"/>
      <c r="G334" s="426"/>
    </row>
    <row r="335" spans="1:7" outlineLevel="1" x14ac:dyDescent="0.25">
      <c r="A335" s="151"/>
      <c r="B335" s="4"/>
      <c r="C335" s="4" t="s">
        <v>461</v>
      </c>
      <c r="D335" s="10" t="s">
        <v>251</v>
      </c>
      <c r="E335" s="174">
        <v>111.26424538250173</v>
      </c>
      <c r="F335" s="386"/>
      <c r="G335" s="420">
        <f t="shared" si="28"/>
        <v>0</v>
      </c>
    </row>
    <row r="336" spans="1:7" outlineLevel="1" x14ac:dyDescent="0.25">
      <c r="A336" s="151"/>
      <c r="B336" s="4"/>
      <c r="C336" s="151"/>
      <c r="D336" s="10"/>
      <c r="E336" s="174">
        <v>0</v>
      </c>
      <c r="F336" s="386"/>
      <c r="G336" s="420"/>
    </row>
    <row r="337" spans="1:7" outlineLevel="1" x14ac:dyDescent="0.25">
      <c r="A337" s="4" t="s">
        <v>173</v>
      </c>
      <c r="B337" s="151"/>
      <c r="C337" s="154" t="s">
        <v>174</v>
      </c>
      <c r="D337" s="10"/>
      <c r="E337" s="174">
        <v>0</v>
      </c>
      <c r="F337" s="386"/>
      <c r="G337" s="420"/>
    </row>
    <row r="338" spans="1:7" outlineLevel="1" x14ac:dyDescent="0.25">
      <c r="A338" s="151"/>
      <c r="B338" s="4"/>
      <c r="C338" s="154"/>
      <c r="D338" s="10"/>
      <c r="E338" s="174">
        <v>0</v>
      </c>
      <c r="F338" s="386"/>
      <c r="G338" s="420"/>
    </row>
    <row r="339" spans="1:7" outlineLevel="1" x14ac:dyDescent="0.25">
      <c r="A339" s="151"/>
      <c r="B339" s="4" t="s">
        <v>175</v>
      </c>
      <c r="C339" s="171" t="s">
        <v>176</v>
      </c>
      <c r="D339" s="10" t="s">
        <v>266</v>
      </c>
      <c r="E339" s="174">
        <v>1173.1504647774866</v>
      </c>
      <c r="F339" s="386"/>
      <c r="G339" s="420">
        <f t="shared" si="28"/>
        <v>0</v>
      </c>
    </row>
    <row r="340" spans="1:7" outlineLevel="1" x14ac:dyDescent="0.25">
      <c r="A340" s="151"/>
      <c r="B340" s="4"/>
      <c r="C340" s="154"/>
      <c r="D340" s="10"/>
      <c r="E340" s="174">
        <v>0</v>
      </c>
      <c r="F340" s="386"/>
      <c r="G340" s="420"/>
    </row>
    <row r="341" spans="1:7" outlineLevel="1" x14ac:dyDescent="0.25">
      <c r="A341" s="4" t="s">
        <v>177</v>
      </c>
      <c r="B341" s="151"/>
      <c r="C341" s="154" t="s">
        <v>178</v>
      </c>
      <c r="D341" s="10"/>
      <c r="E341" s="174">
        <v>0</v>
      </c>
      <c r="F341" s="386"/>
      <c r="G341" s="420"/>
    </row>
    <row r="342" spans="1:7" outlineLevel="1" x14ac:dyDescent="0.25">
      <c r="A342" s="151"/>
      <c r="B342" s="4"/>
      <c r="C342" s="154"/>
      <c r="D342" s="10"/>
      <c r="E342" s="174">
        <v>0</v>
      </c>
      <c r="F342" s="386"/>
      <c r="G342" s="420"/>
    </row>
    <row r="343" spans="1:7" outlineLevel="1" x14ac:dyDescent="0.25">
      <c r="A343" s="151"/>
      <c r="B343" s="4" t="s">
        <v>179</v>
      </c>
      <c r="C343" s="171" t="s">
        <v>180</v>
      </c>
      <c r="D343" s="10" t="s">
        <v>251</v>
      </c>
      <c r="E343" s="174">
        <v>1.0574215506256763</v>
      </c>
      <c r="F343" s="386"/>
      <c r="G343" s="420">
        <f>E343*F343</f>
        <v>0</v>
      </c>
    </row>
    <row r="344" spans="1:7" ht="13.5" outlineLevel="1" thickBot="1" x14ac:dyDescent="0.3">
      <c r="A344" s="151"/>
      <c r="B344" s="4"/>
      <c r="C344" s="154"/>
      <c r="D344" s="10"/>
      <c r="E344" s="174"/>
      <c r="F344" s="386"/>
      <c r="G344" s="420"/>
    </row>
    <row r="345" spans="1:7" ht="13.5" outlineLevel="1" thickBot="1" x14ac:dyDescent="0.3">
      <c r="A345" s="202" t="s">
        <v>330</v>
      </c>
      <c r="B345" s="203"/>
      <c r="C345" s="204"/>
      <c r="D345" s="182"/>
      <c r="E345" s="182"/>
      <c r="F345" s="392"/>
      <c r="G345" s="424">
        <f>SUBTOTAL(9,G303:G344)</f>
        <v>0</v>
      </c>
    </row>
    <row r="346" spans="1:7" ht="12.75" customHeight="1" x14ac:dyDescent="0.25">
      <c r="A346" s="14" t="s">
        <v>301</v>
      </c>
      <c r="B346" s="16" t="s">
        <v>302</v>
      </c>
      <c r="C346" s="15"/>
      <c r="D346" s="18"/>
      <c r="E346" s="18"/>
      <c r="F346" s="384"/>
      <c r="G346" s="427"/>
    </row>
    <row r="347" spans="1:7" x14ac:dyDescent="0.25">
      <c r="A347" s="152" t="s">
        <v>304</v>
      </c>
      <c r="B347" s="17" t="s">
        <v>303</v>
      </c>
      <c r="C347" s="266"/>
      <c r="D347" s="267"/>
      <c r="E347" s="267"/>
      <c r="F347" s="393"/>
      <c r="G347" s="425"/>
    </row>
    <row r="348" spans="1:7" outlineLevel="1" x14ac:dyDescent="0.25">
      <c r="A348" s="7"/>
      <c r="B348" s="151"/>
      <c r="C348" s="154"/>
      <c r="D348" s="9"/>
      <c r="E348" s="2"/>
      <c r="F348" s="394"/>
      <c r="G348" s="425"/>
    </row>
    <row r="349" spans="1:7" outlineLevel="1" x14ac:dyDescent="0.25">
      <c r="A349" s="4" t="s">
        <v>181</v>
      </c>
      <c r="B349" s="151"/>
      <c r="C349" s="154" t="s">
        <v>182</v>
      </c>
      <c r="D349" s="10"/>
      <c r="E349" s="172"/>
      <c r="F349" s="386"/>
      <c r="G349" s="420"/>
    </row>
    <row r="350" spans="1:7" outlineLevel="1" x14ac:dyDescent="0.25">
      <c r="A350" s="151"/>
      <c r="B350" s="4" t="s">
        <v>183</v>
      </c>
      <c r="C350" s="171" t="s">
        <v>184</v>
      </c>
      <c r="D350" s="10" t="s">
        <v>250</v>
      </c>
      <c r="E350" s="174">
        <v>0.82243898381997049</v>
      </c>
      <c r="F350" s="386"/>
      <c r="G350" s="420">
        <f>E350*F350</f>
        <v>0</v>
      </c>
    </row>
    <row r="351" spans="1:7" outlineLevel="1" x14ac:dyDescent="0.25">
      <c r="A351" s="151"/>
      <c r="B351" s="4"/>
      <c r="C351" s="171"/>
      <c r="D351" s="10"/>
      <c r="E351" s="174">
        <v>0</v>
      </c>
      <c r="F351" s="386"/>
      <c r="G351" s="420"/>
    </row>
    <row r="352" spans="1:7" outlineLevel="1" x14ac:dyDescent="0.25">
      <c r="A352" s="4" t="s">
        <v>185</v>
      </c>
      <c r="B352" s="151"/>
      <c r="C352" s="154" t="s">
        <v>186</v>
      </c>
      <c r="D352" s="10" t="s">
        <v>250</v>
      </c>
      <c r="E352" s="174">
        <v>0.8224389838199706</v>
      </c>
      <c r="F352" s="386"/>
      <c r="G352" s="420">
        <f t="shared" ref="G352:G357" si="29">E352*F352</f>
        <v>0</v>
      </c>
    </row>
    <row r="353" spans="1:7" ht="13.5" outlineLevel="1" thickBot="1" x14ac:dyDescent="0.3">
      <c r="A353" s="151"/>
      <c r="B353" s="4"/>
      <c r="C353" s="154"/>
      <c r="D353" s="10"/>
      <c r="E353" s="172"/>
      <c r="F353" s="386"/>
      <c r="G353" s="420"/>
    </row>
    <row r="354" spans="1:7" ht="13.5" outlineLevel="1" thickBot="1" x14ac:dyDescent="0.3">
      <c r="A354" s="202" t="s">
        <v>330</v>
      </c>
      <c r="B354" s="203"/>
      <c r="C354" s="204"/>
      <c r="D354" s="182"/>
      <c r="E354" s="182"/>
      <c r="F354" s="392"/>
      <c r="G354" s="424">
        <f>SUBTOTAL(9,G348:G353)</f>
        <v>0</v>
      </c>
    </row>
    <row r="355" spans="1:7" x14ac:dyDescent="0.25">
      <c r="A355" s="152" t="s">
        <v>305</v>
      </c>
      <c r="B355" s="199" t="s">
        <v>306</v>
      </c>
      <c r="C355" s="266"/>
      <c r="D355" s="267"/>
      <c r="E355" s="267"/>
      <c r="F355" s="393"/>
      <c r="G355" s="425"/>
    </row>
    <row r="356" spans="1:7" outlineLevel="1" x14ac:dyDescent="0.25">
      <c r="A356" s="7"/>
      <c r="B356" s="151"/>
      <c r="C356" s="154"/>
      <c r="D356" s="9"/>
      <c r="E356" s="2"/>
      <c r="F356" s="394"/>
      <c r="G356" s="425"/>
    </row>
    <row r="357" spans="1:7" ht="14.5" outlineLevel="1" x14ac:dyDescent="0.25">
      <c r="A357" s="4" t="s">
        <v>187</v>
      </c>
      <c r="B357" s="151"/>
      <c r="C357" s="154" t="s">
        <v>188</v>
      </c>
      <c r="D357" s="10" t="s">
        <v>322</v>
      </c>
      <c r="E357" s="174">
        <v>0.23498256680570587</v>
      </c>
      <c r="F357" s="386"/>
      <c r="G357" s="420">
        <f t="shared" si="29"/>
        <v>0</v>
      </c>
    </row>
    <row r="358" spans="1:7" ht="13.5" outlineLevel="1" thickBot="1" x14ac:dyDescent="0.3">
      <c r="A358" s="151"/>
      <c r="B358" s="4"/>
      <c r="C358" s="154"/>
      <c r="D358" s="10"/>
      <c r="E358" s="172"/>
      <c r="F358" s="386"/>
      <c r="G358" s="420"/>
    </row>
    <row r="359" spans="1:7" ht="13.5" outlineLevel="1" thickBot="1" x14ac:dyDescent="0.3">
      <c r="A359" s="202" t="s">
        <v>330</v>
      </c>
      <c r="B359" s="203"/>
      <c r="C359" s="204"/>
      <c r="D359" s="182"/>
      <c r="E359" s="182"/>
      <c r="F359" s="392"/>
      <c r="G359" s="424">
        <f>SUBTOTAL(9,G356:G358)</f>
        <v>0</v>
      </c>
    </row>
    <row r="360" spans="1:7" x14ac:dyDescent="0.25">
      <c r="A360" s="14" t="s">
        <v>307</v>
      </c>
      <c r="B360" s="16" t="s">
        <v>308</v>
      </c>
      <c r="C360" s="15"/>
      <c r="D360" s="18"/>
      <c r="E360" s="18"/>
      <c r="F360" s="384"/>
      <c r="G360" s="419"/>
    </row>
    <row r="361" spans="1:7" collapsed="1" x14ac:dyDescent="0.25">
      <c r="A361" s="152" t="s">
        <v>309</v>
      </c>
      <c r="B361" s="199" t="s">
        <v>310</v>
      </c>
      <c r="C361" s="266"/>
      <c r="D361" s="267"/>
      <c r="E361" s="267"/>
      <c r="F361" s="393"/>
      <c r="G361" s="425"/>
    </row>
    <row r="362" spans="1:7" outlineLevel="1" x14ac:dyDescent="0.25">
      <c r="A362" s="7"/>
      <c r="B362" s="151"/>
      <c r="C362" s="154"/>
      <c r="D362" s="9"/>
      <c r="E362" s="174"/>
      <c r="F362" s="394"/>
      <c r="G362" s="425"/>
    </row>
    <row r="363" spans="1:7" outlineLevel="1" x14ac:dyDescent="0.25">
      <c r="A363" s="4" t="s">
        <v>189</v>
      </c>
      <c r="B363" s="151"/>
      <c r="C363" s="154" t="s">
        <v>190</v>
      </c>
      <c r="D363" s="10"/>
      <c r="E363" s="174"/>
      <c r="F363" s="386"/>
      <c r="G363" s="420"/>
    </row>
    <row r="364" spans="1:7" outlineLevel="1" x14ac:dyDescent="0.25">
      <c r="A364" s="4"/>
      <c r="B364" s="151"/>
      <c r="C364" s="154"/>
      <c r="D364" s="10"/>
      <c r="E364" s="174"/>
      <c r="F364" s="386"/>
      <c r="G364" s="420"/>
    </row>
    <row r="365" spans="1:7" outlineLevel="1" x14ac:dyDescent="0.25">
      <c r="A365" s="151"/>
      <c r="B365" s="4" t="s">
        <v>191</v>
      </c>
      <c r="C365" s="171" t="s">
        <v>192</v>
      </c>
      <c r="D365" s="10" t="s">
        <v>333</v>
      </c>
      <c r="E365" s="174">
        <v>671.08258075975141</v>
      </c>
      <c r="F365" s="386"/>
      <c r="G365" s="420">
        <f t="shared" ref="G365:G366" si="30">E365*F365</f>
        <v>0</v>
      </c>
    </row>
    <row r="366" spans="1:7" ht="26" outlineLevel="1" x14ac:dyDescent="0.25">
      <c r="A366" s="4" t="s">
        <v>193</v>
      </c>
      <c r="B366" s="151"/>
      <c r="C366" s="154" t="s">
        <v>194</v>
      </c>
      <c r="D366" s="10"/>
      <c r="E366" s="174">
        <v>0</v>
      </c>
      <c r="F366" s="386"/>
      <c r="G366" s="420">
        <f t="shared" si="30"/>
        <v>0</v>
      </c>
    </row>
    <row r="367" spans="1:7" outlineLevel="1" x14ac:dyDescent="0.25">
      <c r="A367" s="151"/>
      <c r="B367" s="4"/>
      <c r="C367" s="154"/>
      <c r="D367" s="10"/>
      <c r="E367" s="174">
        <v>0</v>
      </c>
      <c r="F367" s="386"/>
      <c r="G367" s="420"/>
    </row>
    <row r="368" spans="1:7" outlineLevel="1" x14ac:dyDescent="0.25">
      <c r="A368" s="151"/>
      <c r="B368" s="365" t="s">
        <v>588</v>
      </c>
      <c r="C368" s="366" t="s">
        <v>428</v>
      </c>
      <c r="D368" s="367" t="s">
        <v>333</v>
      </c>
      <c r="E368" s="174">
        <v>1423.9748665970344</v>
      </c>
      <c r="F368" s="396"/>
      <c r="G368" s="420">
        <f t="shared" ref="G368" si="31">E368*F368</f>
        <v>0</v>
      </c>
    </row>
    <row r="369" spans="1:7" ht="13.5" outlineLevel="1" thickBot="1" x14ac:dyDescent="0.3">
      <c r="A369" s="151"/>
      <c r="B369" s="4"/>
      <c r="C369" s="154"/>
      <c r="D369" s="10"/>
      <c r="E369" s="174"/>
      <c r="F369" s="386"/>
      <c r="G369" s="420"/>
    </row>
    <row r="370" spans="1:7" ht="13.5" outlineLevel="1" thickBot="1" x14ac:dyDescent="0.3">
      <c r="A370" s="202" t="s">
        <v>330</v>
      </c>
      <c r="B370" s="203"/>
      <c r="C370" s="204"/>
      <c r="D370" s="182"/>
      <c r="E370" s="182"/>
      <c r="F370" s="392"/>
      <c r="G370" s="424">
        <f>SUBTOTAL(9,G362:G369)</f>
        <v>0</v>
      </c>
    </row>
    <row r="371" spans="1:7" x14ac:dyDescent="0.25">
      <c r="A371" s="152" t="s">
        <v>258</v>
      </c>
      <c r="B371" s="199" t="s">
        <v>257</v>
      </c>
      <c r="C371" s="266"/>
      <c r="D371" s="267"/>
      <c r="E371" s="267"/>
      <c r="F371" s="393"/>
      <c r="G371" s="425"/>
    </row>
    <row r="372" spans="1:7" outlineLevel="1" x14ac:dyDescent="0.25">
      <c r="A372" s="7"/>
      <c r="B372" s="151"/>
      <c r="C372" s="154"/>
      <c r="D372" s="9"/>
      <c r="E372" s="174"/>
      <c r="F372" s="394"/>
      <c r="G372" s="425"/>
    </row>
    <row r="373" spans="1:7" outlineLevel="1" x14ac:dyDescent="0.25">
      <c r="A373" s="4" t="s">
        <v>195</v>
      </c>
      <c r="B373" s="151"/>
      <c r="C373" s="154" t="s">
        <v>196</v>
      </c>
      <c r="D373" s="10"/>
      <c r="E373" s="174"/>
      <c r="F373" s="386"/>
      <c r="G373" s="420"/>
    </row>
    <row r="374" spans="1:7" outlineLevel="1" x14ac:dyDescent="0.25">
      <c r="A374" s="4"/>
      <c r="B374" s="151"/>
      <c r="C374" s="154"/>
      <c r="D374" s="10"/>
      <c r="E374" s="174"/>
      <c r="F374" s="386"/>
      <c r="G374" s="420"/>
    </row>
    <row r="375" spans="1:7" outlineLevel="1" x14ac:dyDescent="0.25">
      <c r="A375" s="151"/>
      <c r="B375" s="4" t="s">
        <v>197</v>
      </c>
      <c r="C375" s="154" t="s">
        <v>198</v>
      </c>
      <c r="D375" s="10"/>
      <c r="E375" s="174"/>
      <c r="F375" s="386"/>
      <c r="G375" s="420"/>
    </row>
    <row r="376" spans="1:7" outlineLevel="1" x14ac:dyDescent="0.25">
      <c r="A376" s="151"/>
      <c r="B376" s="4"/>
      <c r="C376" s="154"/>
      <c r="D376" s="10"/>
      <c r="E376" s="174"/>
      <c r="F376" s="386"/>
      <c r="G376" s="420"/>
    </row>
    <row r="377" spans="1:7" outlineLevel="1" x14ac:dyDescent="0.25">
      <c r="A377" s="151"/>
      <c r="B377" s="4"/>
      <c r="C377" s="171" t="s">
        <v>252</v>
      </c>
      <c r="D377" s="10" t="s">
        <v>250</v>
      </c>
      <c r="E377" s="174">
        <v>70.267246687879819</v>
      </c>
      <c r="F377" s="386"/>
      <c r="G377" s="420">
        <f t="shared" ref="G377:G397" si="32">E377*F377</f>
        <v>0</v>
      </c>
    </row>
    <row r="378" spans="1:7" outlineLevel="1" x14ac:dyDescent="0.25">
      <c r="A378" s="151"/>
      <c r="B378" s="4"/>
      <c r="C378" s="171" t="s">
        <v>253</v>
      </c>
      <c r="D378" s="10" t="s">
        <v>250</v>
      </c>
      <c r="E378" s="174">
        <v>312.86137214056004</v>
      </c>
      <c r="F378" s="386"/>
      <c r="G378" s="420">
        <f t="shared" si="32"/>
        <v>0</v>
      </c>
    </row>
    <row r="379" spans="1:7" outlineLevel="1" x14ac:dyDescent="0.25">
      <c r="A379" s="151"/>
      <c r="B379" s="4"/>
      <c r="C379" s="171"/>
      <c r="D379" s="10"/>
      <c r="E379" s="174">
        <v>0</v>
      </c>
      <c r="F379" s="386"/>
      <c r="G379" s="420"/>
    </row>
    <row r="380" spans="1:7" outlineLevel="1" x14ac:dyDescent="0.25">
      <c r="A380" s="151"/>
      <c r="B380" s="4" t="s">
        <v>199</v>
      </c>
      <c r="C380" s="154" t="s">
        <v>200</v>
      </c>
      <c r="D380" s="10"/>
      <c r="E380" s="174">
        <v>0</v>
      </c>
      <c r="F380" s="386"/>
      <c r="G380" s="420"/>
    </row>
    <row r="381" spans="1:7" outlineLevel="1" x14ac:dyDescent="0.25">
      <c r="A381" s="151"/>
      <c r="B381" s="4"/>
      <c r="C381" s="154"/>
      <c r="D381" s="10"/>
      <c r="E381" s="174">
        <v>0</v>
      </c>
      <c r="F381" s="386"/>
      <c r="G381" s="420"/>
    </row>
    <row r="382" spans="1:7" outlineLevel="1" x14ac:dyDescent="0.25">
      <c r="A382" s="151"/>
      <c r="B382" s="4"/>
      <c r="C382" s="171" t="s">
        <v>238</v>
      </c>
      <c r="D382" s="10" t="s">
        <v>250</v>
      </c>
      <c r="E382" s="174">
        <v>17.009938679486758</v>
      </c>
      <c r="F382" s="386"/>
      <c r="G382" s="420">
        <f t="shared" si="32"/>
        <v>0</v>
      </c>
    </row>
    <row r="383" spans="1:7" outlineLevel="1" x14ac:dyDescent="0.25">
      <c r="A383" s="151"/>
      <c r="B383" s="4"/>
      <c r="C383" s="171"/>
      <c r="D383" s="10"/>
      <c r="E383" s="174">
        <v>0</v>
      </c>
      <c r="F383" s="386"/>
      <c r="G383" s="420"/>
    </row>
    <row r="384" spans="1:7" outlineLevel="1" x14ac:dyDescent="0.25">
      <c r="A384" s="4" t="s">
        <v>201</v>
      </c>
      <c r="B384" s="151"/>
      <c r="C384" s="154" t="s">
        <v>202</v>
      </c>
      <c r="D384" s="10"/>
      <c r="E384" s="174">
        <v>0</v>
      </c>
      <c r="F384" s="386"/>
      <c r="G384" s="420"/>
    </row>
    <row r="385" spans="1:7" outlineLevel="1" x14ac:dyDescent="0.25">
      <c r="A385" s="4"/>
      <c r="B385" s="151"/>
      <c r="C385" s="154"/>
      <c r="D385" s="10"/>
      <c r="E385" s="174">
        <v>0</v>
      </c>
      <c r="F385" s="386"/>
      <c r="G385" s="420"/>
    </row>
    <row r="386" spans="1:7" outlineLevel="1" x14ac:dyDescent="0.25">
      <c r="A386" s="151"/>
      <c r="B386" s="4" t="s">
        <v>203</v>
      </c>
      <c r="C386" s="154" t="s">
        <v>204</v>
      </c>
      <c r="D386" s="10"/>
      <c r="E386" s="174">
        <v>0</v>
      </c>
      <c r="F386" s="386"/>
      <c r="G386" s="420"/>
    </row>
    <row r="387" spans="1:7" outlineLevel="1" x14ac:dyDescent="0.25">
      <c r="A387" s="151"/>
      <c r="B387" s="4"/>
      <c r="C387" s="154"/>
      <c r="D387" s="10"/>
      <c r="E387" s="174">
        <v>0</v>
      </c>
      <c r="F387" s="386"/>
      <c r="G387" s="420"/>
    </row>
    <row r="388" spans="1:7" ht="14.5" outlineLevel="1" x14ac:dyDescent="0.25">
      <c r="A388" s="151"/>
      <c r="B388" s="4"/>
      <c r="C388" s="171" t="s">
        <v>455</v>
      </c>
      <c r="D388" s="10" t="s">
        <v>322</v>
      </c>
      <c r="E388" s="174">
        <v>0.80999707997556003</v>
      </c>
      <c r="F388" s="386"/>
      <c r="G388" s="420">
        <f t="shared" si="32"/>
        <v>0</v>
      </c>
    </row>
    <row r="389" spans="1:7" ht="14.5" outlineLevel="1" x14ac:dyDescent="0.25">
      <c r="A389" s="151"/>
      <c r="B389" s="4"/>
      <c r="C389" s="171" t="s">
        <v>456</v>
      </c>
      <c r="D389" s="10" t="s">
        <v>322</v>
      </c>
      <c r="E389" s="174">
        <v>1.2149956199633398</v>
      </c>
      <c r="F389" s="386"/>
      <c r="G389" s="420">
        <f t="shared" si="32"/>
        <v>0</v>
      </c>
    </row>
    <row r="390" spans="1:7" ht="14.5" outlineLevel="1" x14ac:dyDescent="0.25">
      <c r="A390" s="151"/>
      <c r="B390" s="4"/>
      <c r="C390" s="171" t="s">
        <v>457</v>
      </c>
      <c r="D390" s="10" t="s">
        <v>322</v>
      </c>
      <c r="E390" s="174">
        <v>0.60749780998166991</v>
      </c>
      <c r="F390" s="386"/>
      <c r="G390" s="420">
        <f t="shared" si="32"/>
        <v>0</v>
      </c>
    </row>
    <row r="391" spans="1:7" ht="14.5" outlineLevel="1" x14ac:dyDescent="0.25">
      <c r="A391" s="151"/>
      <c r="B391" s="4"/>
      <c r="C391" s="171" t="s">
        <v>458</v>
      </c>
      <c r="D391" s="10" t="s">
        <v>322</v>
      </c>
      <c r="E391" s="174">
        <v>40.499853998777994</v>
      </c>
      <c r="F391" s="386"/>
      <c r="G391" s="420">
        <f t="shared" si="32"/>
        <v>0</v>
      </c>
    </row>
    <row r="392" spans="1:7" outlineLevel="1" x14ac:dyDescent="0.25">
      <c r="A392" s="151"/>
      <c r="B392" s="4"/>
      <c r="C392" s="154"/>
      <c r="D392" s="10"/>
      <c r="E392" s="174">
        <v>0</v>
      </c>
      <c r="F392" s="386"/>
      <c r="G392" s="420"/>
    </row>
    <row r="393" spans="1:7" outlineLevel="1" x14ac:dyDescent="0.25">
      <c r="A393" s="151"/>
      <c r="B393" s="4" t="s">
        <v>205</v>
      </c>
      <c r="C393" s="154" t="s">
        <v>206</v>
      </c>
      <c r="D393" s="10"/>
      <c r="E393" s="174">
        <v>0</v>
      </c>
      <c r="F393" s="386"/>
      <c r="G393" s="420"/>
    </row>
    <row r="394" spans="1:7" outlineLevel="1" x14ac:dyDescent="0.25">
      <c r="A394" s="151"/>
      <c r="B394" s="4"/>
      <c r="C394" s="154"/>
      <c r="D394" s="10"/>
      <c r="E394" s="174">
        <v>0</v>
      </c>
      <c r="F394" s="386"/>
      <c r="G394" s="420"/>
    </row>
    <row r="395" spans="1:7" ht="14.5" outlineLevel="1" x14ac:dyDescent="0.25">
      <c r="A395" s="151"/>
      <c r="B395" s="4"/>
      <c r="C395" s="171" t="s">
        <v>254</v>
      </c>
      <c r="D395" s="368" t="s">
        <v>322</v>
      </c>
      <c r="E395" s="174">
        <v>1.8224934299450097</v>
      </c>
      <c r="F395" s="386"/>
      <c r="G395" s="420">
        <f t="shared" si="32"/>
        <v>0</v>
      </c>
    </row>
    <row r="396" spans="1:7" ht="14.5" outlineLevel="1" x14ac:dyDescent="0.25">
      <c r="A396" s="151"/>
      <c r="B396" s="4"/>
      <c r="C396" s="171" t="s">
        <v>255</v>
      </c>
      <c r="D396" s="368" t="s">
        <v>322</v>
      </c>
      <c r="E396" s="174">
        <v>1.0124963499694499</v>
      </c>
      <c r="F396" s="386"/>
      <c r="G396" s="420">
        <f t="shared" si="32"/>
        <v>0</v>
      </c>
    </row>
    <row r="397" spans="1:7" ht="14.5" outlineLevel="1" x14ac:dyDescent="0.25">
      <c r="A397" s="151"/>
      <c r="B397" s="4"/>
      <c r="C397" s="171" t="s">
        <v>256</v>
      </c>
      <c r="D397" s="368" t="s">
        <v>322</v>
      </c>
      <c r="E397" s="174">
        <v>143.57198242566798</v>
      </c>
      <c r="F397" s="386"/>
      <c r="G397" s="420">
        <f t="shared" si="32"/>
        <v>0</v>
      </c>
    </row>
    <row r="398" spans="1:7" outlineLevel="1" x14ac:dyDescent="0.25">
      <c r="A398" s="151"/>
      <c r="B398" s="4"/>
      <c r="C398" s="154"/>
      <c r="D398" s="10"/>
      <c r="E398" s="174">
        <v>0</v>
      </c>
      <c r="F398" s="386"/>
      <c r="G398" s="420"/>
    </row>
    <row r="399" spans="1:7" outlineLevel="1" x14ac:dyDescent="0.25">
      <c r="A399" s="151"/>
      <c r="B399" s="4" t="s">
        <v>207</v>
      </c>
      <c r="C399" s="154" t="s">
        <v>464</v>
      </c>
      <c r="D399" s="10"/>
      <c r="E399" s="174">
        <v>0</v>
      </c>
      <c r="F399" s="386"/>
      <c r="G399" s="420"/>
    </row>
    <row r="400" spans="1:7" outlineLevel="1" x14ac:dyDescent="0.25">
      <c r="A400" s="151"/>
      <c r="B400" s="4"/>
      <c r="C400" s="154"/>
      <c r="D400" s="10"/>
      <c r="E400" s="174">
        <v>0</v>
      </c>
      <c r="F400" s="386"/>
      <c r="G400" s="420"/>
    </row>
    <row r="401" spans="1:7" ht="14.5" outlineLevel="1" x14ac:dyDescent="0.25">
      <c r="A401" s="151"/>
      <c r="B401" s="4"/>
      <c r="C401" s="171" t="s">
        <v>254</v>
      </c>
      <c r="D401" s="368" t="s">
        <v>322</v>
      </c>
      <c r="E401" s="174">
        <v>0.80999707997556003</v>
      </c>
      <c r="F401" s="386"/>
      <c r="G401" s="420">
        <f t="shared" ref="G401:G405" si="33">E401*F401</f>
        <v>0</v>
      </c>
    </row>
    <row r="402" spans="1:7" ht="14.5" outlineLevel="1" x14ac:dyDescent="0.25">
      <c r="A402" s="151"/>
      <c r="B402" s="4"/>
      <c r="C402" s="171" t="s">
        <v>255</v>
      </c>
      <c r="D402" s="368" t="s">
        <v>322</v>
      </c>
      <c r="E402" s="174">
        <v>1.0124963499694499</v>
      </c>
      <c r="F402" s="386"/>
      <c r="G402" s="420">
        <f t="shared" si="33"/>
        <v>0</v>
      </c>
    </row>
    <row r="403" spans="1:7" ht="14.5" outlineLevel="1" x14ac:dyDescent="0.25">
      <c r="A403" s="151"/>
      <c r="B403" s="4"/>
      <c r="C403" s="171" t="s">
        <v>256</v>
      </c>
      <c r="D403" s="368" t="s">
        <v>322</v>
      </c>
      <c r="E403" s="174">
        <v>127.57454009615068</v>
      </c>
      <c r="F403" s="386"/>
      <c r="G403" s="420">
        <f t="shared" si="33"/>
        <v>0</v>
      </c>
    </row>
    <row r="404" spans="1:7" outlineLevel="1" x14ac:dyDescent="0.25">
      <c r="A404" s="151"/>
      <c r="B404" s="4"/>
      <c r="C404" s="154"/>
      <c r="D404" s="10"/>
      <c r="E404" s="174">
        <v>0</v>
      </c>
      <c r="F404" s="386"/>
      <c r="G404" s="420"/>
    </row>
    <row r="405" spans="1:7" ht="14.5" outlineLevel="1" x14ac:dyDescent="0.25">
      <c r="A405" s="4" t="s">
        <v>208</v>
      </c>
      <c r="B405" s="151"/>
      <c r="C405" s="154" t="s">
        <v>430</v>
      </c>
      <c r="D405" s="10" t="s">
        <v>267</v>
      </c>
      <c r="E405" s="174">
        <v>1020.5963207692055</v>
      </c>
      <c r="F405" s="386"/>
      <c r="G405" s="420">
        <f t="shared" si="33"/>
        <v>0</v>
      </c>
    </row>
    <row r="406" spans="1:7" outlineLevel="1" x14ac:dyDescent="0.25">
      <c r="A406" s="151"/>
      <c r="B406" s="4"/>
      <c r="C406" s="154"/>
      <c r="D406" s="10"/>
      <c r="E406" s="174">
        <v>0</v>
      </c>
      <c r="F406" s="386"/>
      <c r="G406" s="420"/>
    </row>
    <row r="407" spans="1:7" outlineLevel="1" x14ac:dyDescent="0.25">
      <c r="A407" s="4" t="s">
        <v>209</v>
      </c>
      <c r="B407" s="151"/>
      <c r="C407" s="154" t="s">
        <v>210</v>
      </c>
      <c r="D407" s="10"/>
      <c r="E407" s="174">
        <v>0</v>
      </c>
      <c r="F407" s="386"/>
      <c r="G407" s="420"/>
    </row>
    <row r="408" spans="1:7" outlineLevel="1" x14ac:dyDescent="0.25">
      <c r="A408" s="4"/>
      <c r="B408" s="151"/>
      <c r="C408" s="154"/>
      <c r="D408" s="10"/>
      <c r="E408" s="174">
        <v>0</v>
      </c>
      <c r="F408" s="386"/>
      <c r="G408" s="420"/>
    </row>
    <row r="409" spans="1:7" ht="26" outlineLevel="1" x14ac:dyDescent="0.25">
      <c r="A409" s="151"/>
      <c r="B409" s="4" t="s">
        <v>211</v>
      </c>
      <c r="C409" s="154" t="s">
        <v>429</v>
      </c>
      <c r="D409" s="10"/>
      <c r="E409" s="174">
        <v>0</v>
      </c>
      <c r="F409" s="386"/>
      <c r="G409" s="420"/>
    </row>
    <row r="410" spans="1:7" outlineLevel="1" x14ac:dyDescent="0.25">
      <c r="A410" s="151"/>
      <c r="B410" s="4"/>
      <c r="C410" s="154"/>
      <c r="D410" s="10"/>
      <c r="E410" s="174">
        <v>0</v>
      </c>
      <c r="F410" s="386"/>
      <c r="G410" s="420"/>
    </row>
    <row r="411" spans="1:7" ht="14.5" outlineLevel="1" x14ac:dyDescent="0.25">
      <c r="A411" s="151"/>
      <c r="B411" s="4"/>
      <c r="C411" s="171" t="s">
        <v>254</v>
      </c>
      <c r="D411" s="368" t="s">
        <v>322</v>
      </c>
      <c r="E411" s="174">
        <v>2.6324905099205695</v>
      </c>
      <c r="F411" s="386"/>
      <c r="G411" s="420">
        <f>E411*F411</f>
        <v>0</v>
      </c>
    </row>
    <row r="412" spans="1:7" ht="14.5" outlineLevel="1" x14ac:dyDescent="0.25">
      <c r="A412" s="151"/>
      <c r="B412" s="4"/>
      <c r="C412" s="171" t="s">
        <v>255</v>
      </c>
      <c r="D412" s="368" t="s">
        <v>322</v>
      </c>
      <c r="E412" s="174">
        <v>1.82249342994501</v>
      </c>
      <c r="F412" s="386"/>
      <c r="G412" s="420">
        <f>E412*F412</f>
        <v>0</v>
      </c>
    </row>
    <row r="413" spans="1:7" ht="14.5" outlineLevel="1" x14ac:dyDescent="0.25">
      <c r="A413" s="151"/>
      <c r="B413" s="4"/>
      <c r="C413" s="171" t="s">
        <v>256</v>
      </c>
      <c r="D413" s="368" t="s">
        <v>322</v>
      </c>
      <c r="E413" s="174">
        <v>271.14652252181867</v>
      </c>
      <c r="F413" s="386"/>
      <c r="G413" s="420">
        <f t="shared" ref="G413" si="34">E413*F413</f>
        <v>0</v>
      </c>
    </row>
    <row r="414" spans="1:7" outlineLevel="1" x14ac:dyDescent="0.25">
      <c r="A414" s="151"/>
      <c r="B414" s="4"/>
      <c r="C414" s="154"/>
      <c r="D414" s="10"/>
      <c r="E414" s="174">
        <v>0</v>
      </c>
      <c r="F414" s="386"/>
      <c r="G414" s="420"/>
    </row>
    <row r="415" spans="1:7" outlineLevel="1" x14ac:dyDescent="0.25">
      <c r="A415" s="151"/>
      <c r="B415" s="4" t="s">
        <v>212</v>
      </c>
      <c r="C415" s="154" t="s">
        <v>439</v>
      </c>
      <c r="D415" s="10"/>
      <c r="E415" s="174">
        <v>0</v>
      </c>
      <c r="F415" s="386"/>
      <c r="G415" s="420"/>
    </row>
    <row r="416" spans="1:7" outlineLevel="1" x14ac:dyDescent="0.25">
      <c r="A416" s="151"/>
      <c r="B416" s="4"/>
      <c r="C416" s="154"/>
      <c r="D416" s="10"/>
      <c r="E416" s="174">
        <v>0</v>
      </c>
      <c r="F416" s="386"/>
      <c r="G416" s="420"/>
    </row>
    <row r="417" spans="1:7" ht="14.5" outlineLevel="1" x14ac:dyDescent="0.25">
      <c r="A417" s="151"/>
      <c r="B417" s="4"/>
      <c r="C417" s="369" t="s">
        <v>562</v>
      </c>
      <c r="D417" s="10" t="s">
        <v>323</v>
      </c>
      <c r="E417" s="174">
        <v>1.8224934299450097</v>
      </c>
      <c r="F417" s="386"/>
      <c r="G417" s="420">
        <f>E417*F417</f>
        <v>0</v>
      </c>
    </row>
    <row r="418" spans="1:7" ht="14.5" outlineLevel="1" x14ac:dyDescent="0.25">
      <c r="A418" s="151"/>
      <c r="B418" s="4"/>
      <c r="C418" s="369" t="s">
        <v>563</v>
      </c>
      <c r="D418" s="10" t="s">
        <v>323</v>
      </c>
      <c r="E418" s="174">
        <v>2.8349897799144599</v>
      </c>
      <c r="F418" s="386"/>
      <c r="G418" s="420">
        <f t="shared" ref="G418:G420" si="35">E418*F418</f>
        <v>0</v>
      </c>
    </row>
    <row r="419" spans="1:7" ht="14.5" outlineLevel="1" x14ac:dyDescent="0.25">
      <c r="A419" s="151"/>
      <c r="B419" s="4"/>
      <c r="C419" s="370" t="s">
        <v>564</v>
      </c>
      <c r="D419" s="10" t="s">
        <v>323</v>
      </c>
      <c r="E419" s="174">
        <v>1.6199941599511198</v>
      </c>
      <c r="F419" s="386"/>
      <c r="G419" s="420">
        <f t="shared" si="35"/>
        <v>0</v>
      </c>
    </row>
    <row r="420" spans="1:7" ht="14.5" outlineLevel="1" x14ac:dyDescent="0.25">
      <c r="A420" s="151"/>
      <c r="B420" s="4"/>
      <c r="C420" s="369" t="s">
        <v>565</v>
      </c>
      <c r="D420" s="10" t="s">
        <v>323</v>
      </c>
      <c r="E420" s="174">
        <v>101.24963499694499</v>
      </c>
      <c r="F420" s="386"/>
      <c r="G420" s="420">
        <f t="shared" si="35"/>
        <v>0</v>
      </c>
    </row>
    <row r="421" spans="1:7" outlineLevel="1" x14ac:dyDescent="0.25">
      <c r="A421" s="151"/>
      <c r="B421" s="4"/>
      <c r="C421" s="154"/>
      <c r="D421" s="10"/>
      <c r="E421" s="174">
        <v>0</v>
      </c>
      <c r="F421" s="386"/>
      <c r="G421" s="420"/>
    </row>
    <row r="422" spans="1:7" outlineLevel="1" x14ac:dyDescent="0.25">
      <c r="A422" s="151"/>
      <c r="B422" s="4" t="s">
        <v>213</v>
      </c>
      <c r="C422" s="154" t="s">
        <v>214</v>
      </c>
      <c r="D422" s="10"/>
      <c r="E422" s="174">
        <v>0</v>
      </c>
      <c r="F422" s="386"/>
      <c r="G422" s="420"/>
    </row>
    <row r="423" spans="1:7" outlineLevel="1" x14ac:dyDescent="0.25">
      <c r="A423" s="4" t="s">
        <v>215</v>
      </c>
      <c r="B423" s="151"/>
      <c r="C423" s="154" t="s">
        <v>216</v>
      </c>
      <c r="D423" s="10"/>
      <c r="E423" s="174">
        <v>0</v>
      </c>
      <c r="F423" s="386"/>
      <c r="G423" s="420"/>
    </row>
    <row r="424" spans="1:7" s="291" customFormat="1" ht="12.75" customHeight="1" outlineLevel="1" x14ac:dyDescent="0.25">
      <c r="A424" s="151"/>
      <c r="B424" s="4"/>
      <c r="C424" s="154"/>
      <c r="D424" s="172"/>
      <c r="E424" s="174">
        <v>0</v>
      </c>
      <c r="F424" s="386"/>
      <c r="G424" s="431"/>
    </row>
    <row r="425" spans="1:7" ht="25" outlineLevel="1" x14ac:dyDescent="0.25">
      <c r="A425" s="371" t="s">
        <v>615</v>
      </c>
      <c r="B425" s="151"/>
      <c r="C425" s="21" t="s">
        <v>614</v>
      </c>
      <c r="D425" s="372"/>
      <c r="E425" s="174">
        <v>0</v>
      </c>
      <c r="F425" s="386"/>
      <c r="G425" s="420"/>
    </row>
    <row r="426" spans="1:7" outlineLevel="1" x14ac:dyDescent="0.25">
      <c r="A426" s="371"/>
      <c r="B426" s="151"/>
      <c r="C426" s="21"/>
      <c r="D426" s="372"/>
      <c r="E426" s="174">
        <v>0</v>
      </c>
      <c r="F426" s="386"/>
      <c r="G426" s="420"/>
    </row>
    <row r="427" spans="1:7" outlineLevel="1" x14ac:dyDescent="0.25">
      <c r="A427" s="20"/>
      <c r="B427" s="4"/>
      <c r="C427" s="373" t="s">
        <v>465</v>
      </c>
      <c r="D427" s="372" t="s">
        <v>250</v>
      </c>
      <c r="E427" s="174">
        <v>12.959953279608957</v>
      </c>
      <c r="F427" s="386"/>
      <c r="G427" s="420">
        <f t="shared" ref="G427" si="36">E427*F427</f>
        <v>0</v>
      </c>
    </row>
    <row r="428" spans="1:7" ht="13.5" customHeight="1" outlineLevel="1" x14ac:dyDescent="0.25">
      <c r="A428" s="209"/>
      <c r="B428" s="268"/>
      <c r="C428" s="210"/>
      <c r="D428" s="269"/>
      <c r="E428" s="174"/>
      <c r="F428" s="397"/>
      <c r="G428" s="432"/>
    </row>
    <row r="429" spans="1:7" ht="13.5" outlineLevel="1" thickBot="1" x14ac:dyDescent="0.3">
      <c r="A429" s="205" t="s">
        <v>330</v>
      </c>
      <c r="B429" s="206"/>
      <c r="C429" s="207"/>
      <c r="D429" s="183"/>
      <c r="E429" s="182"/>
      <c r="F429" s="398"/>
      <c r="G429" s="433">
        <f>SUBTOTAL(9,G372:G428)</f>
        <v>0</v>
      </c>
    </row>
    <row r="430" spans="1:7" x14ac:dyDescent="0.25">
      <c r="A430" s="14" t="s">
        <v>311</v>
      </c>
      <c r="B430" s="16" t="s">
        <v>313</v>
      </c>
      <c r="C430" s="15"/>
      <c r="D430" s="18"/>
      <c r="E430" s="18"/>
      <c r="F430" s="384"/>
      <c r="G430" s="419"/>
    </row>
    <row r="431" spans="1:7" x14ac:dyDescent="0.25">
      <c r="A431" s="152" t="s">
        <v>312</v>
      </c>
      <c r="B431" s="199" t="s">
        <v>313</v>
      </c>
      <c r="C431" s="266"/>
      <c r="D431" s="267"/>
      <c r="E431" s="267"/>
      <c r="F431" s="393"/>
      <c r="G431" s="425"/>
    </row>
    <row r="432" spans="1:7" outlineLevel="1" x14ac:dyDescent="0.25">
      <c r="A432" s="7"/>
      <c r="B432" s="151"/>
      <c r="C432" s="154"/>
      <c r="D432" s="9"/>
      <c r="E432" s="174"/>
      <c r="F432" s="394"/>
      <c r="G432" s="425"/>
    </row>
    <row r="433" spans="1:7" outlineLevel="1" x14ac:dyDescent="0.25">
      <c r="A433" s="4" t="s">
        <v>217</v>
      </c>
      <c r="B433" s="151"/>
      <c r="C433" s="154" t="s">
        <v>218</v>
      </c>
      <c r="D433" s="10"/>
      <c r="E433" s="174"/>
      <c r="F433" s="386"/>
      <c r="G433" s="420"/>
    </row>
    <row r="434" spans="1:7" outlineLevel="1" x14ac:dyDescent="0.25">
      <c r="A434" s="4"/>
      <c r="B434" s="151"/>
      <c r="C434" s="154"/>
      <c r="D434" s="10"/>
      <c r="E434" s="174"/>
      <c r="F434" s="386"/>
      <c r="G434" s="420"/>
    </row>
    <row r="435" spans="1:7" outlineLevel="1" x14ac:dyDescent="0.25">
      <c r="A435" s="151"/>
      <c r="B435" s="4" t="s">
        <v>219</v>
      </c>
      <c r="C435" s="171" t="s">
        <v>220</v>
      </c>
      <c r="D435" s="10" t="s">
        <v>333</v>
      </c>
      <c r="E435" s="174">
        <v>3796.2401071849381</v>
      </c>
      <c r="F435" s="386"/>
      <c r="G435" s="420">
        <f t="shared" ref="G435:G439" si="37">E435*F435</f>
        <v>0</v>
      </c>
    </row>
    <row r="436" spans="1:7" outlineLevel="1" x14ac:dyDescent="0.25">
      <c r="A436" s="151"/>
      <c r="B436" s="4"/>
      <c r="C436" s="154"/>
      <c r="D436" s="10"/>
      <c r="E436" s="174">
        <v>0</v>
      </c>
      <c r="F436" s="386"/>
      <c r="G436" s="420"/>
    </row>
    <row r="437" spans="1:7" outlineLevel="1" x14ac:dyDescent="0.25">
      <c r="A437" s="4" t="s">
        <v>221</v>
      </c>
      <c r="B437" s="151"/>
      <c r="C437" s="154" t="s">
        <v>222</v>
      </c>
      <c r="D437" s="10"/>
      <c r="E437" s="174">
        <v>0</v>
      </c>
      <c r="F437" s="386"/>
      <c r="G437" s="420"/>
    </row>
    <row r="438" spans="1:7" outlineLevel="1" x14ac:dyDescent="0.25">
      <c r="A438" s="4"/>
      <c r="B438" s="151"/>
      <c r="C438" s="154"/>
      <c r="D438" s="10"/>
      <c r="E438" s="174">
        <v>0</v>
      </c>
      <c r="F438" s="386"/>
      <c r="G438" s="420"/>
    </row>
    <row r="439" spans="1:7" ht="14.5" outlineLevel="1" x14ac:dyDescent="0.25">
      <c r="A439" s="151"/>
      <c r="B439" s="4"/>
      <c r="C439" s="171" t="s">
        <v>440</v>
      </c>
      <c r="D439" s="10" t="s">
        <v>267</v>
      </c>
      <c r="E439" s="174">
        <v>9710.302099395587</v>
      </c>
      <c r="F439" s="386"/>
      <c r="G439" s="420">
        <f t="shared" si="37"/>
        <v>0</v>
      </c>
    </row>
    <row r="440" spans="1:7" ht="14.5" outlineLevel="1" x14ac:dyDescent="0.25">
      <c r="A440" s="151"/>
      <c r="B440" s="4"/>
      <c r="C440" s="171" t="s">
        <v>529</v>
      </c>
      <c r="D440" s="10" t="s">
        <v>267</v>
      </c>
      <c r="E440" s="174">
        <v>12.689058607508114</v>
      </c>
      <c r="F440" s="386"/>
      <c r="G440" s="420">
        <f t="shared" ref="G440" si="38">E440*F440</f>
        <v>0</v>
      </c>
    </row>
    <row r="441" spans="1:7" s="284" customFormat="1" ht="13.5" customHeight="1" outlineLevel="1" x14ac:dyDescent="0.25">
      <c r="A441" s="151"/>
      <c r="B441" s="4"/>
      <c r="C441" s="171"/>
      <c r="D441" s="10"/>
      <c r="E441" s="174"/>
      <c r="F441" s="386"/>
      <c r="G441" s="426"/>
    </row>
    <row r="442" spans="1:7" outlineLevel="1" x14ac:dyDescent="0.25">
      <c r="A442" s="4" t="s">
        <v>223</v>
      </c>
      <c r="B442" s="151"/>
      <c r="C442" s="154" t="s">
        <v>224</v>
      </c>
      <c r="D442" s="10"/>
      <c r="E442" s="174">
        <v>0</v>
      </c>
      <c r="F442" s="386"/>
      <c r="G442" s="420"/>
    </row>
    <row r="443" spans="1:7" ht="14.5" outlineLevel="1" x14ac:dyDescent="0.25">
      <c r="A443" s="151"/>
      <c r="B443" s="4"/>
      <c r="C443" s="171" t="s">
        <v>530</v>
      </c>
      <c r="D443" s="10" t="s">
        <v>267</v>
      </c>
      <c r="E443" s="174">
        <v>132.17769382820956</v>
      </c>
      <c r="F443" s="386"/>
      <c r="G443" s="420">
        <f t="shared" ref="G443:G447" si="39">E443*F443</f>
        <v>0</v>
      </c>
    </row>
    <row r="444" spans="1:7" outlineLevel="1" x14ac:dyDescent="0.25">
      <c r="A444" s="151"/>
      <c r="B444" s="4"/>
      <c r="C444" s="171"/>
      <c r="D444" s="10"/>
      <c r="E444" s="174">
        <v>0</v>
      </c>
      <c r="F444" s="386"/>
      <c r="G444" s="420"/>
    </row>
    <row r="445" spans="1:7" outlineLevel="1" x14ac:dyDescent="0.25">
      <c r="A445" s="4" t="s">
        <v>225</v>
      </c>
      <c r="B445" s="151"/>
      <c r="C445" s="154" t="s">
        <v>226</v>
      </c>
      <c r="D445" s="10"/>
      <c r="E445" s="174">
        <v>0</v>
      </c>
      <c r="F445" s="386"/>
      <c r="G445" s="420"/>
    </row>
    <row r="446" spans="1:7" outlineLevel="1" x14ac:dyDescent="0.25">
      <c r="A446" s="4"/>
      <c r="B446" s="151"/>
      <c r="C446" s="154"/>
      <c r="D446" s="10"/>
      <c r="E446" s="174">
        <v>0</v>
      </c>
      <c r="F446" s="386"/>
      <c r="G446" s="420"/>
    </row>
    <row r="447" spans="1:7" outlineLevel="1" x14ac:dyDescent="0.25">
      <c r="A447" s="151"/>
      <c r="B447" s="4" t="s">
        <v>227</v>
      </c>
      <c r="C447" s="171" t="s">
        <v>228</v>
      </c>
      <c r="D447" s="10" t="s">
        <v>251</v>
      </c>
      <c r="E447" s="174">
        <v>34.072472186827348</v>
      </c>
      <c r="F447" s="386"/>
      <c r="G447" s="420">
        <f t="shared" si="39"/>
        <v>0</v>
      </c>
    </row>
    <row r="448" spans="1:7" ht="13.5" outlineLevel="1" thickBot="1" x14ac:dyDescent="0.3">
      <c r="A448" s="151"/>
      <c r="B448" s="4"/>
      <c r="C448" s="154"/>
      <c r="D448" s="10"/>
      <c r="E448" s="174"/>
      <c r="F448" s="386"/>
      <c r="G448" s="420"/>
    </row>
    <row r="449" spans="1:7" ht="13.5" outlineLevel="1" thickBot="1" x14ac:dyDescent="0.3">
      <c r="A449" s="202" t="s">
        <v>330</v>
      </c>
      <c r="B449" s="203"/>
      <c r="C449" s="204"/>
      <c r="D449" s="182"/>
      <c r="E449" s="182"/>
      <c r="F449" s="392"/>
      <c r="G449" s="424">
        <f>SUBTOTAL(9,G432:G448)</f>
        <v>0</v>
      </c>
    </row>
    <row r="450" spans="1:7" ht="12.75" customHeight="1" x14ac:dyDescent="0.25">
      <c r="A450" s="14" t="s">
        <v>314</v>
      </c>
      <c r="B450" s="16" t="s">
        <v>318</v>
      </c>
      <c r="C450" s="15"/>
      <c r="D450" s="18"/>
      <c r="E450" s="18"/>
      <c r="F450" s="384"/>
      <c r="G450" s="427"/>
    </row>
    <row r="451" spans="1:7" x14ac:dyDescent="0.25">
      <c r="A451" s="152" t="s">
        <v>315</v>
      </c>
      <c r="B451" s="199" t="s">
        <v>319</v>
      </c>
      <c r="C451" s="266"/>
      <c r="D451" s="267"/>
      <c r="E451" s="267"/>
      <c r="F451" s="393"/>
      <c r="G451" s="425"/>
    </row>
    <row r="452" spans="1:7" outlineLevel="1" x14ac:dyDescent="0.25">
      <c r="A452" s="7"/>
      <c r="B452" s="151"/>
      <c r="C452" s="154"/>
      <c r="D452" s="9"/>
      <c r="E452" s="174"/>
      <c r="F452" s="394"/>
      <c r="G452" s="425"/>
    </row>
    <row r="453" spans="1:7" ht="39" outlineLevel="1" x14ac:dyDescent="0.25">
      <c r="A453" s="4" t="s">
        <v>70</v>
      </c>
      <c r="B453" s="151"/>
      <c r="C453" s="154" t="s">
        <v>71</v>
      </c>
      <c r="D453" s="10"/>
      <c r="E453" s="174"/>
      <c r="F453" s="386"/>
      <c r="G453" s="420"/>
    </row>
    <row r="454" spans="1:7" outlineLevel="1" x14ac:dyDescent="0.25">
      <c r="A454" s="151"/>
      <c r="B454" s="4"/>
      <c r="C454" s="154"/>
      <c r="D454" s="10"/>
      <c r="E454" s="174"/>
      <c r="F454" s="386"/>
      <c r="G454" s="420"/>
    </row>
    <row r="455" spans="1:7" outlineLevel="1" x14ac:dyDescent="0.25">
      <c r="A455" s="151"/>
      <c r="B455" s="4" t="s">
        <v>72</v>
      </c>
      <c r="C455" s="154" t="s">
        <v>438</v>
      </c>
      <c r="D455" s="10"/>
      <c r="E455" s="174"/>
      <c r="F455" s="386"/>
      <c r="G455" s="420"/>
    </row>
    <row r="456" spans="1:7" outlineLevel="1" x14ac:dyDescent="0.25">
      <c r="A456" s="151"/>
      <c r="B456" s="4"/>
      <c r="C456" s="154"/>
      <c r="D456" s="10"/>
      <c r="E456" s="174"/>
      <c r="F456" s="386"/>
      <c r="G456" s="420"/>
    </row>
    <row r="457" spans="1:7" outlineLevel="1" x14ac:dyDescent="0.25">
      <c r="A457" s="151"/>
      <c r="B457" s="4"/>
      <c r="C457" s="171" t="s">
        <v>472</v>
      </c>
      <c r="D457" s="10" t="s">
        <v>251</v>
      </c>
      <c r="E457" s="174">
        <v>5.874564170142647</v>
      </c>
      <c r="F457" s="386"/>
      <c r="G457" s="420">
        <f t="shared" ref="G457:G459" si="40">E457*F457</f>
        <v>0</v>
      </c>
    </row>
    <row r="458" spans="1:7" outlineLevel="1" x14ac:dyDescent="0.25">
      <c r="A458" s="151"/>
      <c r="B458" s="4"/>
      <c r="C458" s="171" t="s">
        <v>473</v>
      </c>
      <c r="D458" s="10" t="s">
        <v>251</v>
      </c>
      <c r="E458" s="174">
        <v>2.9372820850713235</v>
      </c>
      <c r="F458" s="386"/>
      <c r="G458" s="420">
        <f t="shared" si="40"/>
        <v>0</v>
      </c>
    </row>
    <row r="459" spans="1:7" outlineLevel="1" x14ac:dyDescent="0.25">
      <c r="A459" s="151"/>
      <c r="B459" s="4"/>
      <c r="C459" s="171" t="s">
        <v>474</v>
      </c>
      <c r="D459" s="10" t="s">
        <v>251</v>
      </c>
      <c r="E459" s="174">
        <v>0.58745641701426465</v>
      </c>
      <c r="F459" s="386"/>
      <c r="G459" s="420">
        <f t="shared" si="40"/>
        <v>0</v>
      </c>
    </row>
    <row r="460" spans="1:7" ht="13.5" outlineLevel="1" thickBot="1" x14ac:dyDescent="0.3">
      <c r="A460" s="151"/>
      <c r="B460" s="4"/>
      <c r="C460" s="171"/>
      <c r="D460" s="10"/>
      <c r="E460" s="174"/>
      <c r="F460" s="386"/>
      <c r="G460" s="420"/>
    </row>
    <row r="461" spans="1:7" ht="13.5" outlineLevel="1" thickBot="1" x14ac:dyDescent="0.3">
      <c r="A461" s="202" t="s">
        <v>330</v>
      </c>
      <c r="B461" s="203"/>
      <c r="C461" s="204"/>
      <c r="D461" s="182"/>
      <c r="E461" s="182"/>
      <c r="F461" s="392"/>
      <c r="G461" s="424">
        <f>SUBTOTAL(9,G453:G460)</f>
        <v>0</v>
      </c>
    </row>
    <row r="462" spans="1:7" x14ac:dyDescent="0.25">
      <c r="A462" s="152" t="s">
        <v>316</v>
      </c>
      <c r="B462" s="199" t="s">
        <v>320</v>
      </c>
      <c r="C462" s="266"/>
      <c r="D462" s="267"/>
      <c r="E462" s="267"/>
      <c r="F462" s="399"/>
      <c r="G462" s="434"/>
    </row>
    <row r="463" spans="1:7" outlineLevel="1" x14ac:dyDescent="0.25">
      <c r="A463" s="7"/>
      <c r="B463" s="151"/>
      <c r="C463" s="154"/>
      <c r="D463" s="9"/>
      <c r="E463" s="174"/>
      <c r="F463" s="394"/>
      <c r="G463" s="425"/>
    </row>
    <row r="464" spans="1:7" outlineLevel="1" x14ac:dyDescent="0.25">
      <c r="A464" s="4" t="s">
        <v>73</v>
      </c>
      <c r="B464" s="151"/>
      <c r="C464" s="154" t="s">
        <v>74</v>
      </c>
      <c r="D464" s="10"/>
      <c r="E464" s="174"/>
      <c r="F464" s="386"/>
      <c r="G464" s="420"/>
    </row>
    <row r="465" spans="1:7" outlineLevel="1" x14ac:dyDescent="0.25">
      <c r="A465" s="4"/>
      <c r="B465" s="151"/>
      <c r="C465" s="154"/>
      <c r="D465" s="10"/>
      <c r="E465" s="174"/>
      <c r="F465" s="386"/>
      <c r="G465" s="420"/>
    </row>
    <row r="466" spans="1:7" outlineLevel="1" x14ac:dyDescent="0.25">
      <c r="A466" s="151"/>
      <c r="B466" s="4" t="s">
        <v>75</v>
      </c>
      <c r="C466" s="171" t="s">
        <v>76</v>
      </c>
      <c r="D466" s="10" t="s">
        <v>332</v>
      </c>
      <c r="E466" s="174">
        <v>10.574215506256763</v>
      </c>
      <c r="F466" s="386"/>
      <c r="G466" s="420">
        <f t="shared" ref="G466" si="41">E466*F466</f>
        <v>0</v>
      </c>
    </row>
    <row r="467" spans="1:7" ht="13.5" outlineLevel="1" thickBot="1" x14ac:dyDescent="0.3">
      <c r="A467" s="151"/>
      <c r="B467" s="4"/>
      <c r="C467" s="154"/>
      <c r="D467" s="10"/>
      <c r="E467" s="174"/>
      <c r="F467" s="386"/>
      <c r="G467" s="420"/>
    </row>
    <row r="468" spans="1:7" ht="13.5" outlineLevel="1" thickBot="1" x14ac:dyDescent="0.3">
      <c r="A468" s="202" t="s">
        <v>330</v>
      </c>
      <c r="B468" s="203"/>
      <c r="C468" s="204"/>
      <c r="D468" s="182"/>
      <c r="E468" s="182"/>
      <c r="F468" s="392"/>
      <c r="G468" s="424">
        <f>SUBTOTAL(9,G463:G467)</f>
        <v>0</v>
      </c>
    </row>
    <row r="469" spans="1:7" ht="12.75" customHeight="1" x14ac:dyDescent="0.25">
      <c r="A469" s="14" t="s">
        <v>317</v>
      </c>
      <c r="B469" s="16" t="s">
        <v>321</v>
      </c>
      <c r="C469" s="15"/>
      <c r="D469" s="18"/>
      <c r="E469" s="18"/>
      <c r="F469" s="400"/>
      <c r="G469" s="435"/>
    </row>
    <row r="470" spans="1:7" x14ac:dyDescent="0.25">
      <c r="A470" s="152" t="s">
        <v>324</v>
      </c>
      <c r="B470" s="199" t="s">
        <v>327</v>
      </c>
      <c r="C470" s="266"/>
      <c r="D470" s="267"/>
      <c r="E470" s="267"/>
      <c r="F470" s="399"/>
      <c r="G470" s="434"/>
    </row>
    <row r="471" spans="1:7" s="284" customFormat="1" ht="12.75" customHeight="1" outlineLevel="1" x14ac:dyDescent="0.25">
      <c r="A471" s="7"/>
      <c r="B471" s="376"/>
      <c r="C471" s="374"/>
      <c r="D471" s="375"/>
      <c r="E471" s="174"/>
      <c r="F471" s="386"/>
      <c r="G471" s="426"/>
    </row>
    <row r="472" spans="1:7" outlineLevel="1" x14ac:dyDescent="0.25">
      <c r="A472" s="3" t="s">
        <v>77</v>
      </c>
      <c r="B472" s="3"/>
      <c r="C472" s="374" t="s">
        <v>374</v>
      </c>
      <c r="D472" s="375"/>
      <c r="E472" s="174"/>
      <c r="F472" s="386"/>
      <c r="G472" s="420"/>
    </row>
    <row r="473" spans="1:7" outlineLevel="1" x14ac:dyDescent="0.25">
      <c r="A473" s="7"/>
      <c r="B473" s="3"/>
      <c r="C473" s="374"/>
      <c r="D473" s="375"/>
      <c r="E473" s="174"/>
      <c r="F473" s="386"/>
      <c r="G473" s="420"/>
    </row>
    <row r="474" spans="1:7" outlineLevel="1" x14ac:dyDescent="0.25">
      <c r="A474" s="7"/>
      <c r="B474" s="3" t="s">
        <v>373</v>
      </c>
      <c r="C474" s="374" t="s">
        <v>375</v>
      </c>
      <c r="D474" s="375"/>
      <c r="E474" s="174"/>
      <c r="F474" s="386"/>
      <c r="G474" s="420"/>
    </row>
    <row r="475" spans="1:7" outlineLevel="1" x14ac:dyDescent="0.25">
      <c r="A475" s="7"/>
      <c r="B475" s="3"/>
      <c r="C475" s="374"/>
      <c r="D475" s="375"/>
      <c r="E475" s="174"/>
      <c r="F475" s="386"/>
      <c r="G475" s="420"/>
    </row>
    <row r="476" spans="1:7" outlineLevel="1" x14ac:dyDescent="0.25">
      <c r="A476" s="7"/>
      <c r="B476" s="376"/>
      <c r="C476" s="377" t="s">
        <v>442</v>
      </c>
      <c r="D476" s="375" t="s">
        <v>262</v>
      </c>
      <c r="E476" s="174">
        <v>6.3445299999999998</v>
      </c>
      <c r="F476" s="386"/>
      <c r="G476" s="420">
        <f t="shared" ref="G476:G479" si="42">E476*F476</f>
        <v>0</v>
      </c>
    </row>
    <row r="477" spans="1:7" outlineLevel="1" x14ac:dyDescent="0.25">
      <c r="A477" s="7"/>
      <c r="B477" s="376"/>
      <c r="C477" s="377" t="s">
        <v>443</v>
      </c>
      <c r="D477" s="375" t="s">
        <v>262</v>
      </c>
      <c r="E477" s="174">
        <v>11</v>
      </c>
      <c r="F477" s="386"/>
      <c r="G477" s="420">
        <f t="shared" si="42"/>
        <v>0</v>
      </c>
    </row>
    <row r="478" spans="1:7" s="284" customFormat="1" ht="12.75" customHeight="1" outlineLevel="1" x14ac:dyDescent="0.25">
      <c r="A478" s="7"/>
      <c r="B478" s="376"/>
      <c r="C478" s="374"/>
      <c r="D478" s="375"/>
      <c r="E478" s="174"/>
      <c r="F478" s="386"/>
      <c r="G478" s="426"/>
    </row>
    <row r="479" spans="1:7" ht="14.5" outlineLevel="1" x14ac:dyDescent="0.25">
      <c r="A479" s="378" t="s">
        <v>78</v>
      </c>
      <c r="B479" s="378"/>
      <c r="C479" s="377" t="s">
        <v>376</v>
      </c>
      <c r="D479" s="375" t="s">
        <v>267</v>
      </c>
      <c r="E479" s="174">
        <v>24</v>
      </c>
      <c r="F479" s="386"/>
      <c r="G479" s="420">
        <f t="shared" si="42"/>
        <v>0</v>
      </c>
    </row>
    <row r="480" spans="1:7" s="29" customFormat="1" ht="13.5" outlineLevel="1" thickBot="1" x14ac:dyDescent="0.3">
      <c r="A480" s="11"/>
      <c r="B480" s="30"/>
      <c r="C480" s="155"/>
      <c r="D480" s="28"/>
      <c r="E480" s="174"/>
      <c r="F480" s="397"/>
      <c r="G480" s="420"/>
    </row>
    <row r="481" spans="1:7" ht="13.5" outlineLevel="1" thickBot="1" x14ac:dyDescent="0.3">
      <c r="A481" s="202" t="s">
        <v>330</v>
      </c>
      <c r="B481" s="203"/>
      <c r="C481" s="204"/>
      <c r="D481" s="182"/>
      <c r="E481" s="182"/>
      <c r="F481" s="392"/>
      <c r="G481" s="424">
        <f>SUBTOTAL(9,G471:G480)</f>
        <v>0</v>
      </c>
    </row>
    <row r="482" spans="1:7" x14ac:dyDescent="0.25">
      <c r="A482" s="14" t="s">
        <v>325</v>
      </c>
      <c r="B482" s="16" t="s">
        <v>328</v>
      </c>
      <c r="C482" s="15"/>
      <c r="D482" s="18"/>
      <c r="E482" s="18"/>
      <c r="F482" s="400"/>
      <c r="G482" s="436"/>
    </row>
    <row r="483" spans="1:7" collapsed="1" x14ac:dyDescent="0.25">
      <c r="A483" s="153" t="s">
        <v>326</v>
      </c>
      <c r="B483" s="212" t="s">
        <v>329</v>
      </c>
      <c r="C483" s="270"/>
      <c r="D483" s="271"/>
      <c r="E483" s="271"/>
      <c r="F483" s="402"/>
      <c r="G483" s="437"/>
    </row>
    <row r="484" spans="1:7" s="292" customFormat="1" ht="12.75" customHeight="1" outlineLevel="1" x14ac:dyDescent="0.25">
      <c r="A484" s="151"/>
      <c r="B484" s="4"/>
      <c r="C484" s="154"/>
      <c r="D484" s="172"/>
      <c r="E484" s="174"/>
      <c r="F484" s="386"/>
      <c r="G484" s="438"/>
    </row>
    <row r="485" spans="1:7" outlineLevel="1" x14ac:dyDescent="0.25">
      <c r="A485" s="151"/>
      <c r="B485" s="4"/>
      <c r="C485" s="171" t="s">
        <v>459</v>
      </c>
      <c r="D485" s="172" t="s">
        <v>336</v>
      </c>
      <c r="E485" s="172">
        <v>1</v>
      </c>
      <c r="F485" s="386">
        <v>30000</v>
      </c>
      <c r="G485" s="420">
        <f t="shared" ref="G485" si="43">E485*F485</f>
        <v>30000</v>
      </c>
    </row>
    <row r="486" spans="1:7" outlineLevel="1" x14ac:dyDescent="0.25">
      <c r="A486" s="151"/>
      <c r="B486" s="4"/>
      <c r="C486" s="171"/>
      <c r="D486" s="172"/>
      <c r="E486" s="174"/>
      <c r="F486" s="386"/>
      <c r="G486" s="420"/>
    </row>
    <row r="487" spans="1:7" outlineLevel="1" x14ac:dyDescent="0.25">
      <c r="A487" s="151"/>
      <c r="B487" s="4"/>
      <c r="C487" s="171" t="s">
        <v>460</v>
      </c>
      <c r="D487" s="172" t="s">
        <v>259</v>
      </c>
      <c r="E487" s="172">
        <f>G485</f>
        <v>30000</v>
      </c>
      <c r="F487" s="469"/>
      <c r="G487" s="420">
        <f>E487*F487</f>
        <v>0</v>
      </c>
    </row>
    <row r="488" spans="1:7" s="292" customFormat="1" ht="13.5" outlineLevel="1" thickBot="1" x14ac:dyDescent="0.3">
      <c r="A488" s="151"/>
      <c r="B488" s="4"/>
      <c r="C488" s="171"/>
      <c r="D488" s="172"/>
      <c r="E488" s="174"/>
      <c r="F488" s="386"/>
      <c r="G488" s="438"/>
    </row>
    <row r="489" spans="1:7" ht="13.5" outlineLevel="1" thickBot="1" x14ac:dyDescent="0.3">
      <c r="A489" s="202" t="s">
        <v>330</v>
      </c>
      <c r="B489" s="203"/>
      <c r="C489" s="204"/>
      <c r="D489" s="182"/>
      <c r="E489" s="182"/>
      <c r="F489" s="401"/>
      <c r="G489" s="424">
        <f>SUBTOTAL(9,G484:G488)</f>
        <v>30000</v>
      </c>
    </row>
    <row r="490" spans="1:7" ht="13.5" outlineLevel="1" thickBot="1" x14ac:dyDescent="0.3">
      <c r="B490" s="198"/>
      <c r="C490" s="279"/>
      <c r="D490" s="31"/>
      <c r="E490" s="31"/>
      <c r="F490" s="403"/>
      <c r="G490" s="439"/>
    </row>
    <row r="491" spans="1:7" s="281" customFormat="1" ht="13.5" outlineLevel="1" thickBot="1" x14ac:dyDescent="0.3">
      <c r="A491" s="453" t="s">
        <v>539</v>
      </c>
      <c r="B491" s="454"/>
      <c r="C491" s="454"/>
      <c r="D491" s="454"/>
      <c r="E491" s="454"/>
      <c r="F491" s="455"/>
      <c r="G491" s="477">
        <f>SUM(G12:G489)/2</f>
        <v>2110500</v>
      </c>
    </row>
    <row r="492" spans="1:7" s="281" customFormat="1" outlineLevel="1" x14ac:dyDescent="0.25">
      <c r="A492" s="285"/>
      <c r="B492" s="285"/>
      <c r="D492" s="283"/>
      <c r="E492" s="285"/>
      <c r="F492" s="452"/>
      <c r="G492" s="441"/>
    </row>
    <row r="493" spans="1:7" s="281" customFormat="1" outlineLevel="1" x14ac:dyDescent="0.25">
      <c r="B493" s="285"/>
      <c r="C493" s="285"/>
      <c r="D493" s="282"/>
      <c r="E493" s="282"/>
      <c r="F493" s="452"/>
      <c r="G493" s="441"/>
    </row>
    <row r="494" spans="1:7" s="281" customFormat="1" outlineLevel="1" x14ac:dyDescent="0.25">
      <c r="A494" s="285"/>
      <c r="B494" s="285"/>
      <c r="C494" s="285"/>
      <c r="D494" s="283"/>
      <c r="E494" s="283"/>
      <c r="F494" s="403"/>
      <c r="G494" s="441"/>
    </row>
    <row r="495" spans="1:7" s="161" customFormat="1" outlineLevel="2" x14ac:dyDescent="0.25">
      <c r="A495" s="175" t="s">
        <v>603</v>
      </c>
      <c r="B495" s="175"/>
      <c r="C495" s="259"/>
      <c r="D495" s="176"/>
      <c r="E495" s="260"/>
      <c r="F495" s="404"/>
      <c r="G495" s="442"/>
    </row>
    <row r="496" spans="1:7" s="161" customFormat="1" outlineLevel="2" x14ac:dyDescent="0.25">
      <c r="A496" s="211"/>
      <c r="B496" s="277"/>
      <c r="C496" s="272"/>
      <c r="D496" s="273"/>
      <c r="E496" s="274"/>
      <c r="F496" s="405"/>
      <c r="G496" s="443"/>
    </row>
    <row r="497" spans="1:7" s="161" customFormat="1" outlineLevel="2" x14ac:dyDescent="0.25">
      <c r="A497" s="4" t="s">
        <v>602</v>
      </c>
      <c r="B497" s="177"/>
      <c r="C497" s="213" t="s">
        <v>476</v>
      </c>
      <c r="D497" s="275"/>
      <c r="E497" s="276"/>
      <c r="F497" s="406"/>
      <c r="G497" s="444">
        <f>'Part E'!G55</f>
        <v>2320000</v>
      </c>
    </row>
    <row r="498" spans="1:7" s="161" customFormat="1" outlineLevel="2" x14ac:dyDescent="0.25">
      <c r="A498" s="4"/>
      <c r="B498" s="177"/>
      <c r="C498" s="213"/>
      <c r="D498" s="275"/>
      <c r="E498" s="276"/>
      <c r="F498" s="406"/>
      <c r="G498" s="444"/>
    </row>
    <row r="499" spans="1:7" s="161" customFormat="1" outlineLevel="2" x14ac:dyDescent="0.25">
      <c r="A499" s="4" t="s">
        <v>557</v>
      </c>
      <c r="B499" s="177"/>
      <c r="C499" s="213" t="s">
        <v>559</v>
      </c>
      <c r="D499" s="275"/>
      <c r="E499" s="276"/>
      <c r="F499" s="406"/>
      <c r="G499" s="444">
        <f>'Part F'!G60</f>
        <v>6284879.8499999996</v>
      </c>
    </row>
    <row r="500" spans="1:7" s="161" customFormat="1" outlineLevel="2" x14ac:dyDescent="0.25">
      <c r="A500" s="264"/>
      <c r="B500" s="180"/>
      <c r="C500" s="318"/>
      <c r="D500" s="319"/>
      <c r="E500" s="320"/>
      <c r="F500" s="407"/>
      <c r="G500" s="445"/>
    </row>
    <row r="501" spans="1:7" s="161" customFormat="1" outlineLevel="2" x14ac:dyDescent="0.25">
      <c r="A501" s="461" t="s">
        <v>433</v>
      </c>
      <c r="B501" s="456"/>
      <c r="C501" s="457"/>
      <c r="D501" s="458"/>
      <c r="E501" s="459"/>
      <c r="F501" s="460"/>
      <c r="G501" s="445">
        <f>SUM(G491,G497,G499)</f>
        <v>10715379.85</v>
      </c>
    </row>
    <row r="502" spans="1:7" s="161" customFormat="1" outlineLevel="2" x14ac:dyDescent="0.25">
      <c r="A502" s="264"/>
      <c r="B502" s="180"/>
      <c r="C502" s="318"/>
      <c r="D502" s="319"/>
      <c r="E502" s="320"/>
      <c r="F502" s="407"/>
      <c r="G502" s="445"/>
    </row>
    <row r="503" spans="1:7" s="161" customFormat="1" outlineLevel="2" x14ac:dyDescent="0.25">
      <c r="A503" s="4" t="s">
        <v>477</v>
      </c>
      <c r="B503" s="180"/>
      <c r="C503" s="318" t="s">
        <v>558</v>
      </c>
      <c r="D503" s="319"/>
      <c r="E503" s="320"/>
      <c r="F503" s="407"/>
      <c r="G503" s="445">
        <f>G501*0.25%</f>
        <v>26788.449625000001</v>
      </c>
    </row>
    <row r="504" spans="1:7" s="161" customFormat="1" ht="13.5" outlineLevel="2" thickBot="1" x14ac:dyDescent="0.3">
      <c r="A504" s="200"/>
      <c r="B504" s="180"/>
      <c r="C504" s="180"/>
      <c r="D504" s="181"/>
      <c r="E504" s="179"/>
      <c r="F504" s="408"/>
      <c r="G504" s="446"/>
    </row>
    <row r="505" spans="1:7" s="161" customFormat="1" ht="13.5" thickBot="1" x14ac:dyDescent="0.3">
      <c r="A505" s="156" t="s">
        <v>432</v>
      </c>
      <c r="B505" s="157"/>
      <c r="C505" s="158"/>
      <c r="D505" s="159"/>
      <c r="E505" s="184"/>
      <c r="F505" s="410"/>
      <c r="G505" s="447"/>
    </row>
    <row r="506" spans="1:7" s="161" customFormat="1" x14ac:dyDescent="0.25">
      <c r="A506" s="186" t="s">
        <v>383</v>
      </c>
      <c r="B506" s="187" t="s">
        <v>605</v>
      </c>
      <c r="C506" s="188"/>
      <c r="D506" s="162"/>
      <c r="E506" s="163"/>
      <c r="F506" s="411"/>
      <c r="G506" s="448">
        <f>SUM(G501,G503)</f>
        <v>10742168.299625</v>
      </c>
    </row>
    <row r="507" spans="1:7" s="160" customFormat="1" x14ac:dyDescent="0.25">
      <c r="A507" s="189" t="s">
        <v>381</v>
      </c>
      <c r="B507" s="190" t="s">
        <v>434</v>
      </c>
      <c r="C507" s="191"/>
      <c r="D507" s="164"/>
      <c r="E507" s="165">
        <v>0.1</v>
      </c>
      <c r="F507" s="412"/>
      <c r="G507" s="449">
        <f>(G506*E507)</f>
        <v>1074216.8299625001</v>
      </c>
    </row>
    <row r="508" spans="1:7" s="160" customFormat="1" x14ac:dyDescent="0.25">
      <c r="A508" s="359" t="s">
        <v>380</v>
      </c>
      <c r="B508" s="360" t="s">
        <v>606</v>
      </c>
      <c r="C508" s="191"/>
      <c r="D508" s="164"/>
      <c r="E508" s="165"/>
      <c r="F508" s="413"/>
      <c r="G508" s="450">
        <f>SUM(G506:G507)</f>
        <v>11816385.129587499</v>
      </c>
    </row>
    <row r="509" spans="1:7" s="161" customFormat="1" x14ac:dyDescent="0.25">
      <c r="A509" s="189" t="s">
        <v>272</v>
      </c>
      <c r="B509" s="190" t="s">
        <v>607</v>
      </c>
      <c r="C509" s="193"/>
      <c r="D509" s="166"/>
      <c r="E509" s="167">
        <v>0.12</v>
      </c>
      <c r="F509" s="411"/>
      <c r="G509" s="440">
        <f>(G508*E509)</f>
        <v>1417966.2155505</v>
      </c>
    </row>
    <row r="510" spans="1:7" s="160" customFormat="1" ht="13.5" thickBot="1" x14ac:dyDescent="0.3">
      <c r="A510" s="192" t="s">
        <v>435</v>
      </c>
      <c r="B510" s="194" t="s">
        <v>608</v>
      </c>
      <c r="C510" s="195"/>
      <c r="D510" s="164"/>
      <c r="E510" s="168">
        <v>0.15</v>
      </c>
      <c r="F510" s="413"/>
      <c r="G510" s="450">
        <f>((G508+G509)*E510)</f>
        <v>1985152.7017706996</v>
      </c>
    </row>
    <row r="511" spans="1:7" s="161" customFormat="1" ht="18.649999999999999" customHeight="1" thickBot="1" x14ac:dyDescent="0.3">
      <c r="A511" s="196" t="s">
        <v>436</v>
      </c>
      <c r="B511" s="484" t="s">
        <v>437</v>
      </c>
      <c r="C511" s="485"/>
      <c r="D511" s="485"/>
      <c r="E511" s="486"/>
      <c r="F511" s="414"/>
      <c r="G511" s="451">
        <f>SUM(G508:G510)</f>
        <v>15219504.046908699</v>
      </c>
    </row>
    <row r="512" spans="1:7" s="161" customFormat="1" x14ac:dyDescent="0.25">
      <c r="A512" s="197"/>
      <c r="B512" s="169"/>
      <c r="C512" s="169"/>
      <c r="D512" s="170"/>
      <c r="E512" s="170"/>
      <c r="F512" s="415"/>
      <c r="G512" s="441"/>
    </row>
  </sheetData>
  <dataConsolidate/>
  <mergeCells count="2">
    <mergeCell ref="A1:G2"/>
    <mergeCell ref="B511:E511"/>
  </mergeCells>
  <conditionalFormatting sqref="D28">
    <cfRule type="cellIs" dxfId="3" priority="63" operator="equal">
      <formula>0</formula>
    </cfRule>
  </conditionalFormatting>
  <conditionalFormatting sqref="E3:G490">
    <cfRule type="cellIs" dxfId="2" priority="1" operator="equal">
      <formula>0</formula>
    </cfRule>
  </conditionalFormatting>
  <conditionalFormatting sqref="G491 E492:G492 F493:G493 E494:G505 E506:F506 E507:G510 F511:G511 E512:G1048576">
    <cfRule type="cellIs" dxfId="1" priority="134" operator="equal">
      <formula>0</formula>
    </cfRule>
  </conditionalFormatting>
  <pageMargins left="0.25" right="0.25" top="0.75" bottom="0.75" header="0.3" footer="0.3"/>
  <pageSetup paperSize="9" scale="57" fitToHeight="0" orientation="portrait" r:id="rId1"/>
  <headerFooter>
    <oddHeader xml:space="preserve">&amp;R </oddHeader>
    <oddFooter>&amp;C&amp;F&amp;R&amp;P of  &amp;N</oddFooter>
  </headerFooter>
  <rowBreaks count="3" manualBreakCount="3">
    <brk id="83" max="6" man="1"/>
    <brk id="113" max="6" man="1"/>
    <brk id="46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40"/>
  <sheetViews>
    <sheetView workbookViewId="0">
      <selection sqref="A1:AD1"/>
    </sheetView>
  </sheetViews>
  <sheetFormatPr defaultRowHeight="13" x14ac:dyDescent="0.3"/>
  <cols>
    <col min="1" max="1" width="6.90625" customWidth="1"/>
    <col min="2" max="3" width="6.90625" style="5" customWidth="1"/>
    <col min="4" max="4" width="7.36328125" customWidth="1"/>
    <col min="5" max="5" width="9" customWidth="1"/>
    <col min="6" max="6" width="8.90625" customWidth="1"/>
    <col min="7" max="7" width="8.08984375" customWidth="1"/>
    <col min="8" max="8" width="7.453125" customWidth="1"/>
    <col min="9" max="9" width="6.54296875" customWidth="1"/>
    <col min="10" max="10" width="9.54296875" customWidth="1"/>
    <col min="11" max="11" width="10.08984375" customWidth="1"/>
    <col min="12" max="12" width="7.6328125" customWidth="1"/>
    <col min="13" max="13" width="6.453125" customWidth="1"/>
    <col min="14" max="14" width="9.453125" customWidth="1"/>
    <col min="15" max="15" width="9.36328125" customWidth="1"/>
    <col min="16" max="16" width="7.6328125" customWidth="1"/>
    <col min="17" max="17" width="6.54296875" customWidth="1"/>
    <col min="18" max="18" width="9.54296875" customWidth="1"/>
    <col min="19" max="19" width="10.08984375" customWidth="1"/>
    <col min="20" max="20" width="3.08984375" customWidth="1"/>
    <col min="21" max="25" width="12.54296875" customWidth="1"/>
    <col min="26" max="29" width="7.6328125" hidden="1" customWidth="1"/>
    <col min="30" max="30" width="10" customWidth="1"/>
    <col min="36" max="38" width="20.453125" customWidth="1"/>
    <col min="39" max="39" width="12.08984375" customWidth="1"/>
  </cols>
  <sheetData>
    <row r="1" spans="1:39" ht="37.5" customHeight="1" thickBot="1" x14ac:dyDescent="0.3">
      <c r="A1" s="497" t="e">
        <f>#REF!</f>
        <v>#REF!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9"/>
    </row>
    <row r="2" spans="1:39" ht="20.399999999999999" customHeight="1" thickBot="1" x14ac:dyDescent="0.35">
      <c r="A2" s="500" t="s">
        <v>377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32"/>
      <c r="AJ2" s="522" t="s">
        <v>378</v>
      </c>
      <c r="AK2" s="522"/>
      <c r="AL2" s="522"/>
      <c r="AM2" s="24"/>
    </row>
    <row r="3" spans="1:39" s="1" customFormat="1" ht="14.25" customHeight="1" thickBot="1" x14ac:dyDescent="0.35">
      <c r="A3" s="523" t="s">
        <v>379</v>
      </c>
      <c r="B3" s="524"/>
      <c r="C3" s="525"/>
      <c r="D3" s="33" t="s">
        <v>380</v>
      </c>
      <c r="E3" s="34"/>
      <c r="F3" s="34"/>
      <c r="G3" s="35">
        <f>+G131</f>
        <v>0</v>
      </c>
      <c r="H3" s="34"/>
      <c r="I3" s="34"/>
      <c r="J3" s="34"/>
      <c r="K3" s="35">
        <f>+K131</f>
        <v>0</v>
      </c>
      <c r="L3" s="34"/>
      <c r="M3" s="34"/>
      <c r="N3" s="34"/>
      <c r="O3" s="35">
        <f>+O131</f>
        <v>0</v>
      </c>
      <c r="P3" s="34"/>
      <c r="Q3" s="34"/>
      <c r="R3" s="34"/>
      <c r="S3" s="36">
        <f>O130</f>
        <v>0</v>
      </c>
      <c r="T3" s="31"/>
      <c r="U3" s="37"/>
      <c r="V3" s="35"/>
      <c r="W3" s="34"/>
      <c r="X3" s="34"/>
      <c r="Y3" s="35"/>
      <c r="Z3" s="34"/>
      <c r="AA3" s="34"/>
      <c r="AB3" s="34"/>
      <c r="AC3" s="36"/>
      <c r="AD3" s="38"/>
      <c r="AJ3" s="31"/>
      <c r="AK3" s="31"/>
      <c r="AL3" s="31"/>
      <c r="AM3" s="6"/>
    </row>
    <row r="4" spans="1:39" s="1" customFormat="1" ht="14.25" customHeight="1" thickBot="1" x14ac:dyDescent="0.35">
      <c r="A4" s="39"/>
      <c r="B4" s="40"/>
      <c r="C4" s="41"/>
      <c r="D4" s="33" t="s">
        <v>381</v>
      </c>
      <c r="E4" s="34"/>
      <c r="F4" s="34"/>
      <c r="G4" s="35">
        <f>+G130</f>
        <v>0</v>
      </c>
      <c r="H4" s="34"/>
      <c r="I4" s="34"/>
      <c r="J4" s="34"/>
      <c r="K4" s="35">
        <f>+K130</f>
        <v>0</v>
      </c>
      <c r="L4" s="34"/>
      <c r="M4" s="34"/>
      <c r="N4" s="34"/>
      <c r="O4" s="35">
        <f>+O130</f>
        <v>0</v>
      </c>
      <c r="P4" s="34"/>
      <c r="Q4" s="34"/>
      <c r="R4" s="34"/>
      <c r="S4" s="36">
        <f>+S129</f>
        <v>0</v>
      </c>
      <c r="T4" s="31"/>
      <c r="U4" s="37"/>
      <c r="V4" s="35"/>
      <c r="W4" s="34"/>
      <c r="X4" s="34"/>
      <c r="Y4" s="35"/>
      <c r="Z4" s="34"/>
      <c r="AA4" s="34"/>
      <c r="AB4" s="34"/>
      <c r="AC4" s="36"/>
      <c r="AD4" s="38"/>
      <c r="AJ4" s="31"/>
      <c r="AK4" s="31"/>
      <c r="AL4" s="31"/>
      <c r="AM4" s="6"/>
    </row>
    <row r="5" spans="1:39" s="1" customFormat="1" ht="13.5" customHeight="1" thickBot="1" x14ac:dyDescent="0.35">
      <c r="A5" s="526" t="s">
        <v>382</v>
      </c>
      <c r="B5" s="527"/>
      <c r="C5" s="527"/>
      <c r="D5" s="33" t="s">
        <v>383</v>
      </c>
      <c r="E5" s="31"/>
      <c r="F5" s="31"/>
      <c r="G5" s="42">
        <f>+G129</f>
        <v>0</v>
      </c>
      <c r="H5" s="42"/>
      <c r="I5" s="42"/>
      <c r="J5" s="42"/>
      <c r="K5" s="42">
        <f>+K129</f>
        <v>0</v>
      </c>
      <c r="L5" s="42"/>
      <c r="M5" s="42"/>
      <c r="N5" s="42"/>
      <c r="O5" s="42">
        <f>+O129</f>
        <v>0</v>
      </c>
      <c r="P5" s="42"/>
      <c r="Q5" s="42"/>
      <c r="R5" s="42"/>
      <c r="S5" s="43">
        <f>+S128</f>
        <v>0</v>
      </c>
      <c r="T5" s="42"/>
      <c r="U5" s="44">
        <f>U126</f>
        <v>0</v>
      </c>
      <c r="V5" s="42">
        <f>V126</f>
        <v>0</v>
      </c>
      <c r="W5" s="42"/>
      <c r="X5" s="42"/>
      <c r="Y5" s="42">
        <f>Y126</f>
        <v>0</v>
      </c>
      <c r="Z5" s="42"/>
      <c r="AA5" s="42"/>
      <c r="AB5" s="42"/>
      <c r="AC5" s="43">
        <f>AC126</f>
        <v>0</v>
      </c>
      <c r="AD5" s="45">
        <f>AD126</f>
        <v>0</v>
      </c>
      <c r="AJ5" s="31"/>
      <c r="AK5" s="31"/>
      <c r="AL5" s="31"/>
      <c r="AM5" s="6"/>
    </row>
    <row r="6" spans="1:39" s="49" customFormat="1" ht="25.5" customHeight="1" thickBot="1" x14ac:dyDescent="0.3">
      <c r="A6" s="528" t="s">
        <v>384</v>
      </c>
      <c r="B6" s="529"/>
      <c r="C6" s="530" t="s">
        <v>385</v>
      </c>
      <c r="D6" s="532" t="s">
        <v>386</v>
      </c>
      <c r="E6" s="533"/>
      <c r="F6" s="533"/>
      <c r="G6" s="534"/>
      <c r="H6" s="535" t="s">
        <v>387</v>
      </c>
      <c r="I6" s="536"/>
      <c r="J6" s="536"/>
      <c r="K6" s="537"/>
      <c r="L6" s="538" t="s">
        <v>388</v>
      </c>
      <c r="M6" s="539"/>
      <c r="N6" s="539"/>
      <c r="O6" s="540"/>
      <c r="P6" s="488" t="s">
        <v>389</v>
      </c>
      <c r="Q6" s="489"/>
      <c r="R6" s="489"/>
      <c r="S6" s="490"/>
      <c r="T6" s="46"/>
      <c r="U6" s="47" t="s">
        <v>390</v>
      </c>
      <c r="V6" s="47" t="s">
        <v>391</v>
      </c>
      <c r="W6" s="491" t="s">
        <v>392</v>
      </c>
      <c r="X6" s="492"/>
      <c r="Y6" s="493"/>
      <c r="Z6" s="541" t="s">
        <v>393</v>
      </c>
      <c r="AA6" s="542"/>
      <c r="AB6" s="542"/>
      <c r="AC6" s="542"/>
      <c r="AD6" s="48" t="s">
        <v>394</v>
      </c>
      <c r="AE6" s="543" t="s">
        <v>395</v>
      </c>
      <c r="AF6" s="543"/>
      <c r="AG6" s="543"/>
      <c r="AH6" s="544"/>
      <c r="AJ6" s="27" t="s">
        <v>383</v>
      </c>
      <c r="AK6" s="27" t="s">
        <v>381</v>
      </c>
      <c r="AL6" s="27" t="s">
        <v>380</v>
      </c>
    </row>
    <row r="7" spans="1:39" s="49" customFormat="1" ht="42" customHeight="1" thickBot="1" x14ac:dyDescent="0.3">
      <c r="A7" s="50" t="s">
        <v>396</v>
      </c>
      <c r="B7" s="51" t="s">
        <v>397</v>
      </c>
      <c r="C7" s="531"/>
      <c r="D7" s="52" t="s">
        <v>245</v>
      </c>
      <c r="E7" s="53" t="s">
        <v>244</v>
      </c>
      <c r="F7" s="53" t="s">
        <v>398</v>
      </c>
      <c r="G7" s="54" t="s">
        <v>399</v>
      </c>
      <c r="H7" s="55" t="s">
        <v>245</v>
      </c>
      <c r="I7" s="56" t="s">
        <v>244</v>
      </c>
      <c r="J7" s="56" t="s">
        <v>398</v>
      </c>
      <c r="K7" s="57" t="s">
        <v>399</v>
      </c>
      <c r="L7" s="58" t="s">
        <v>245</v>
      </c>
      <c r="M7" s="59" t="s">
        <v>244</v>
      </c>
      <c r="N7" s="59" t="s">
        <v>398</v>
      </c>
      <c r="O7" s="60" t="s">
        <v>399</v>
      </c>
      <c r="P7" s="61" t="s">
        <v>245</v>
      </c>
      <c r="Q7" s="62" t="s">
        <v>244</v>
      </c>
      <c r="R7" s="62" t="s">
        <v>398</v>
      </c>
      <c r="S7" s="63" t="s">
        <v>399</v>
      </c>
      <c r="T7" s="64"/>
      <c r="U7" s="65" t="s">
        <v>245</v>
      </c>
      <c r="V7" s="65" t="s">
        <v>245</v>
      </c>
      <c r="W7" s="66" t="s">
        <v>245</v>
      </c>
      <c r="X7" s="66" t="s">
        <v>244</v>
      </c>
      <c r="Y7" s="66" t="s">
        <v>399</v>
      </c>
      <c r="Z7" s="67" t="s">
        <v>245</v>
      </c>
      <c r="AA7" s="68" t="s">
        <v>244</v>
      </c>
      <c r="AB7" s="68" t="s">
        <v>400</v>
      </c>
      <c r="AC7" s="69" t="s">
        <v>399</v>
      </c>
      <c r="AD7" s="70" t="s">
        <v>401</v>
      </c>
      <c r="AE7" s="508"/>
      <c r="AF7" s="508"/>
      <c r="AG7" s="508"/>
      <c r="AH7" s="545"/>
      <c r="AJ7" s="27" t="s">
        <v>402</v>
      </c>
      <c r="AK7" s="27" t="s">
        <v>403</v>
      </c>
      <c r="AL7" s="27" t="s">
        <v>404</v>
      </c>
    </row>
    <row r="8" spans="1:39" s="24" customFormat="1" ht="18" customHeight="1" thickBot="1" x14ac:dyDescent="0.3">
      <c r="A8" s="548"/>
      <c r="B8" s="549"/>
      <c r="C8" s="549"/>
      <c r="D8" s="549"/>
      <c r="E8" s="549"/>
      <c r="F8" s="549"/>
      <c r="G8" s="549"/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50"/>
      <c r="U8" s="549"/>
      <c r="V8" s="549"/>
      <c r="W8" s="549"/>
      <c r="X8" s="549"/>
      <c r="Y8" s="549"/>
      <c r="Z8" s="549"/>
      <c r="AA8" s="549"/>
      <c r="AB8" s="549"/>
      <c r="AC8" s="551"/>
      <c r="AD8" s="71"/>
      <c r="AE8" s="546"/>
      <c r="AF8" s="546"/>
      <c r="AG8" s="546"/>
      <c r="AH8" s="547"/>
      <c r="AJ8" s="27" t="s">
        <v>405</v>
      </c>
      <c r="AK8" s="72" t="s">
        <v>406</v>
      </c>
      <c r="AL8" s="72" t="s">
        <v>406</v>
      </c>
      <c r="AM8" s="49"/>
    </row>
    <row r="9" spans="1:39" s="24" customFormat="1" ht="18" customHeight="1" x14ac:dyDescent="0.25">
      <c r="A9" s="73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74"/>
      <c r="AD9" s="71"/>
      <c r="AE9" s="75"/>
      <c r="AF9" s="75"/>
      <c r="AG9" s="75"/>
      <c r="AH9" s="75"/>
      <c r="AJ9" s="27"/>
      <c r="AK9" s="72"/>
      <c r="AL9" s="72"/>
      <c r="AM9" s="49"/>
    </row>
    <row r="10" spans="1:39" s="24" customFormat="1" ht="18" customHeight="1" x14ac:dyDescent="0.25">
      <c r="A10" s="76"/>
      <c r="B10" s="77"/>
      <c r="C10" s="78"/>
      <c r="D10" s="79"/>
      <c r="E10" s="80"/>
      <c r="F10" s="26"/>
      <c r="G10" s="81">
        <f t="shared" ref="G10:G73" si="0">D10*E10</f>
        <v>0</v>
      </c>
      <c r="H10" s="79"/>
      <c r="I10" s="80"/>
      <c r="J10" s="26"/>
      <c r="K10" s="81">
        <f t="shared" ref="K10:K73" si="1">H10*I10</f>
        <v>0</v>
      </c>
      <c r="L10" s="79"/>
      <c r="M10" s="80"/>
      <c r="N10" s="80"/>
      <c r="O10" s="81">
        <f t="shared" ref="O10:O73" si="2">L10*M10</f>
        <v>0</v>
      </c>
      <c r="P10" s="79"/>
      <c r="Q10" s="80"/>
      <c r="R10" s="26"/>
      <c r="S10" s="81">
        <f t="shared" ref="S10:S73" si="3">P10*Q10</f>
        <v>0</v>
      </c>
      <c r="T10" s="82"/>
      <c r="U10" s="83"/>
      <c r="V10" s="84"/>
      <c r="W10" s="84"/>
      <c r="X10" s="84"/>
      <c r="Y10" s="85">
        <f>W10*X10</f>
        <v>0</v>
      </c>
      <c r="Z10" s="79"/>
      <c r="AA10" s="80"/>
      <c r="AB10" s="80"/>
      <c r="AC10" s="81">
        <f>Z10*AA10</f>
        <v>0</v>
      </c>
      <c r="AD10" s="82"/>
    </row>
    <row r="11" spans="1:39" s="24" customFormat="1" ht="18" customHeight="1" x14ac:dyDescent="0.25">
      <c r="A11" s="76"/>
      <c r="B11" s="77"/>
      <c r="C11" s="78"/>
      <c r="D11" s="79"/>
      <c r="E11" s="80"/>
      <c r="F11" s="26"/>
      <c r="G11" s="81">
        <f t="shared" si="0"/>
        <v>0</v>
      </c>
      <c r="H11" s="79"/>
      <c r="I11" s="80"/>
      <c r="J11" s="26"/>
      <c r="K11" s="81">
        <f t="shared" si="1"/>
        <v>0</v>
      </c>
      <c r="L11" s="79"/>
      <c r="M11" s="80"/>
      <c r="N11" s="80"/>
      <c r="O11" s="81">
        <f t="shared" si="2"/>
        <v>0</v>
      </c>
      <c r="P11" s="79"/>
      <c r="Q11" s="80"/>
      <c r="R11" s="26"/>
      <c r="S11" s="81">
        <f t="shared" si="3"/>
        <v>0</v>
      </c>
      <c r="T11" s="82"/>
      <c r="U11" s="83"/>
      <c r="V11" s="84"/>
      <c r="W11" s="84"/>
      <c r="X11" s="84"/>
      <c r="Y11" s="85">
        <f t="shared" ref="Y11:Y74" si="4">W11*X11</f>
        <v>0</v>
      </c>
      <c r="Z11" s="79"/>
      <c r="AA11" s="80"/>
      <c r="AB11" s="80"/>
      <c r="AC11" s="81">
        <f t="shared" ref="AC11:AC74" si="5">Z11*AA11</f>
        <v>0</v>
      </c>
      <c r="AD11" s="82"/>
    </row>
    <row r="12" spans="1:39" s="24" customFormat="1" ht="18" customHeight="1" x14ac:dyDescent="0.25">
      <c r="A12" s="76"/>
      <c r="B12" s="77"/>
      <c r="C12" s="78"/>
      <c r="D12" s="79"/>
      <c r="E12" s="80"/>
      <c r="F12" s="26"/>
      <c r="G12" s="81">
        <f t="shared" si="0"/>
        <v>0</v>
      </c>
      <c r="H12" s="79"/>
      <c r="I12" s="80"/>
      <c r="J12" s="26"/>
      <c r="K12" s="81">
        <f t="shared" si="1"/>
        <v>0</v>
      </c>
      <c r="L12" s="79"/>
      <c r="M12" s="80"/>
      <c r="N12" s="80"/>
      <c r="O12" s="81">
        <f t="shared" si="2"/>
        <v>0</v>
      </c>
      <c r="P12" s="79"/>
      <c r="Q12" s="80"/>
      <c r="R12" s="26"/>
      <c r="S12" s="81">
        <f t="shared" si="3"/>
        <v>0</v>
      </c>
      <c r="T12" s="82"/>
      <c r="U12" s="83"/>
      <c r="V12" s="84"/>
      <c r="W12" s="84"/>
      <c r="X12" s="84"/>
      <c r="Y12" s="85">
        <f t="shared" si="4"/>
        <v>0</v>
      </c>
      <c r="Z12" s="79"/>
      <c r="AA12" s="80"/>
      <c r="AB12" s="80"/>
      <c r="AC12" s="81">
        <f t="shared" si="5"/>
        <v>0</v>
      </c>
      <c r="AD12" s="82"/>
    </row>
    <row r="13" spans="1:39" s="24" customFormat="1" ht="18" customHeight="1" x14ac:dyDescent="0.25">
      <c r="A13" s="76"/>
      <c r="B13" s="77"/>
      <c r="C13" s="78"/>
      <c r="D13" s="79"/>
      <c r="E13" s="80"/>
      <c r="F13" s="26"/>
      <c r="G13" s="81">
        <f t="shared" si="0"/>
        <v>0</v>
      </c>
      <c r="H13" s="79"/>
      <c r="I13" s="80"/>
      <c r="J13" s="26"/>
      <c r="K13" s="81">
        <f t="shared" si="1"/>
        <v>0</v>
      </c>
      <c r="L13" s="79"/>
      <c r="M13" s="80"/>
      <c r="N13" s="80"/>
      <c r="O13" s="81">
        <f t="shared" si="2"/>
        <v>0</v>
      </c>
      <c r="P13" s="79"/>
      <c r="Q13" s="80"/>
      <c r="R13" s="26"/>
      <c r="S13" s="81">
        <f t="shared" si="3"/>
        <v>0</v>
      </c>
      <c r="T13" s="82"/>
      <c r="U13" s="83"/>
      <c r="V13" s="84"/>
      <c r="W13" s="84"/>
      <c r="X13" s="84"/>
      <c r="Y13" s="85">
        <f t="shared" si="4"/>
        <v>0</v>
      </c>
      <c r="Z13" s="79"/>
      <c r="AA13" s="80"/>
      <c r="AB13" s="80"/>
      <c r="AC13" s="81">
        <f t="shared" si="5"/>
        <v>0</v>
      </c>
      <c r="AD13" s="82"/>
    </row>
    <row r="14" spans="1:39" s="24" customFormat="1" ht="18" customHeight="1" x14ac:dyDescent="0.25">
      <c r="A14" s="86"/>
      <c r="B14" s="87"/>
      <c r="C14" s="78"/>
      <c r="D14" s="79"/>
      <c r="E14" s="80"/>
      <c r="F14" s="26"/>
      <c r="G14" s="81">
        <f t="shared" si="0"/>
        <v>0</v>
      </c>
      <c r="H14" s="79"/>
      <c r="I14" s="80"/>
      <c r="J14" s="26"/>
      <c r="K14" s="81">
        <f t="shared" si="1"/>
        <v>0</v>
      </c>
      <c r="L14" s="79"/>
      <c r="M14" s="80"/>
      <c r="N14" s="80"/>
      <c r="O14" s="81">
        <f t="shared" si="2"/>
        <v>0</v>
      </c>
      <c r="P14" s="79"/>
      <c r="Q14" s="80"/>
      <c r="R14" s="26"/>
      <c r="S14" s="81">
        <f t="shared" si="3"/>
        <v>0</v>
      </c>
      <c r="T14" s="82"/>
      <c r="U14" s="83"/>
      <c r="V14" s="84"/>
      <c r="W14" s="84"/>
      <c r="X14" s="84"/>
      <c r="Y14" s="85">
        <f t="shared" si="4"/>
        <v>0</v>
      </c>
      <c r="Z14" s="79"/>
      <c r="AA14" s="80"/>
      <c r="AB14" s="80"/>
      <c r="AC14" s="81">
        <f t="shared" si="5"/>
        <v>0</v>
      </c>
      <c r="AD14" s="82"/>
    </row>
    <row r="15" spans="1:39" s="24" customFormat="1" ht="18" customHeight="1" x14ac:dyDescent="0.25">
      <c r="A15" s="86"/>
      <c r="B15" s="87"/>
      <c r="C15" s="78"/>
      <c r="D15" s="79"/>
      <c r="E15" s="80"/>
      <c r="F15" s="26"/>
      <c r="G15" s="81">
        <f t="shared" si="0"/>
        <v>0</v>
      </c>
      <c r="H15" s="79"/>
      <c r="I15" s="80"/>
      <c r="J15" s="26"/>
      <c r="K15" s="81">
        <f t="shared" si="1"/>
        <v>0</v>
      </c>
      <c r="L15" s="79"/>
      <c r="M15" s="80"/>
      <c r="N15" s="80"/>
      <c r="O15" s="81">
        <f t="shared" si="2"/>
        <v>0</v>
      </c>
      <c r="P15" s="79"/>
      <c r="Q15" s="80"/>
      <c r="R15" s="26"/>
      <c r="S15" s="81">
        <f t="shared" si="3"/>
        <v>0</v>
      </c>
      <c r="T15" s="82"/>
      <c r="U15" s="83"/>
      <c r="V15" s="84"/>
      <c r="W15" s="84"/>
      <c r="X15" s="84"/>
      <c r="Y15" s="85">
        <f t="shared" si="4"/>
        <v>0</v>
      </c>
      <c r="Z15" s="79"/>
      <c r="AA15" s="80"/>
      <c r="AB15" s="80"/>
      <c r="AC15" s="81">
        <f t="shared" si="5"/>
        <v>0</v>
      </c>
      <c r="AD15" s="82"/>
    </row>
    <row r="16" spans="1:39" s="24" customFormat="1" ht="18" customHeight="1" x14ac:dyDescent="0.25">
      <c r="A16" s="86"/>
      <c r="B16" s="87"/>
      <c r="C16" s="78"/>
      <c r="D16" s="79"/>
      <c r="E16" s="80"/>
      <c r="F16" s="26"/>
      <c r="G16" s="81">
        <f t="shared" si="0"/>
        <v>0</v>
      </c>
      <c r="H16" s="79"/>
      <c r="I16" s="80"/>
      <c r="J16" s="26"/>
      <c r="K16" s="81">
        <f t="shared" si="1"/>
        <v>0</v>
      </c>
      <c r="L16" s="79"/>
      <c r="M16" s="80"/>
      <c r="N16" s="80"/>
      <c r="O16" s="81">
        <f t="shared" si="2"/>
        <v>0</v>
      </c>
      <c r="P16" s="79"/>
      <c r="Q16" s="80"/>
      <c r="R16" s="80"/>
      <c r="S16" s="81">
        <f t="shared" si="3"/>
        <v>0</v>
      </c>
      <c r="T16" s="82"/>
      <c r="U16" s="83"/>
      <c r="V16" s="84"/>
      <c r="W16" s="84"/>
      <c r="X16" s="84"/>
      <c r="Y16" s="85">
        <f t="shared" si="4"/>
        <v>0</v>
      </c>
      <c r="Z16" s="79"/>
      <c r="AA16" s="80"/>
      <c r="AB16" s="80"/>
      <c r="AC16" s="81">
        <f t="shared" si="5"/>
        <v>0</v>
      </c>
      <c r="AD16" s="82"/>
    </row>
    <row r="17" spans="1:30" s="24" customFormat="1" ht="18" customHeight="1" x14ac:dyDescent="0.25">
      <c r="A17" s="86"/>
      <c r="B17" s="87"/>
      <c r="C17" s="78"/>
      <c r="D17" s="79"/>
      <c r="E17" s="80"/>
      <c r="F17" s="26"/>
      <c r="G17" s="81">
        <f t="shared" si="0"/>
        <v>0</v>
      </c>
      <c r="H17" s="79"/>
      <c r="I17" s="80"/>
      <c r="J17" s="26"/>
      <c r="K17" s="81">
        <f t="shared" si="1"/>
        <v>0</v>
      </c>
      <c r="L17" s="79"/>
      <c r="M17" s="80"/>
      <c r="N17" s="26"/>
      <c r="O17" s="81">
        <f t="shared" si="2"/>
        <v>0</v>
      </c>
      <c r="P17" s="79"/>
      <c r="Q17" s="80"/>
      <c r="R17" s="80"/>
      <c r="S17" s="81">
        <f t="shared" si="3"/>
        <v>0</v>
      </c>
      <c r="T17" s="82"/>
      <c r="U17" s="83"/>
      <c r="V17" s="84"/>
      <c r="W17" s="84"/>
      <c r="X17" s="84"/>
      <c r="Y17" s="85">
        <f t="shared" si="4"/>
        <v>0</v>
      </c>
      <c r="Z17" s="79"/>
      <c r="AA17" s="80"/>
      <c r="AB17" s="80"/>
      <c r="AC17" s="81">
        <f t="shared" si="5"/>
        <v>0</v>
      </c>
      <c r="AD17" s="82"/>
    </row>
    <row r="18" spans="1:30" s="24" customFormat="1" ht="18" customHeight="1" x14ac:dyDescent="0.25">
      <c r="A18" s="86"/>
      <c r="B18" s="87"/>
      <c r="C18" s="78"/>
      <c r="D18" s="79"/>
      <c r="E18" s="80"/>
      <c r="F18" s="26"/>
      <c r="G18" s="81">
        <f t="shared" si="0"/>
        <v>0</v>
      </c>
      <c r="H18" s="79"/>
      <c r="I18" s="80"/>
      <c r="J18" s="26"/>
      <c r="K18" s="81">
        <f t="shared" si="1"/>
        <v>0</v>
      </c>
      <c r="L18" s="79"/>
      <c r="M18" s="80"/>
      <c r="N18" s="80"/>
      <c r="O18" s="81">
        <f t="shared" si="2"/>
        <v>0</v>
      </c>
      <c r="P18" s="79"/>
      <c r="Q18" s="80"/>
      <c r="R18" s="80"/>
      <c r="S18" s="81">
        <f t="shared" si="3"/>
        <v>0</v>
      </c>
      <c r="T18" s="82"/>
      <c r="U18" s="83"/>
      <c r="V18" s="84"/>
      <c r="W18" s="84"/>
      <c r="X18" s="84"/>
      <c r="Y18" s="85">
        <f t="shared" si="4"/>
        <v>0</v>
      </c>
      <c r="Z18" s="79"/>
      <c r="AA18" s="80"/>
      <c r="AB18" s="80"/>
      <c r="AC18" s="81">
        <f t="shared" si="5"/>
        <v>0</v>
      </c>
      <c r="AD18" s="82"/>
    </row>
    <row r="19" spans="1:30" s="24" customFormat="1" ht="18" customHeight="1" x14ac:dyDescent="0.25">
      <c r="A19" s="86"/>
      <c r="B19" s="87"/>
      <c r="C19" s="78"/>
      <c r="D19" s="79"/>
      <c r="E19" s="80"/>
      <c r="F19" s="26"/>
      <c r="G19" s="81">
        <f t="shared" si="0"/>
        <v>0</v>
      </c>
      <c r="H19" s="79"/>
      <c r="I19" s="80"/>
      <c r="J19" s="26"/>
      <c r="K19" s="81">
        <f t="shared" si="1"/>
        <v>0</v>
      </c>
      <c r="L19" s="79"/>
      <c r="M19" s="80"/>
      <c r="N19" s="80"/>
      <c r="O19" s="81">
        <f t="shared" si="2"/>
        <v>0</v>
      </c>
      <c r="P19" s="79"/>
      <c r="Q19" s="80"/>
      <c r="R19" s="80"/>
      <c r="S19" s="81">
        <f t="shared" si="3"/>
        <v>0</v>
      </c>
      <c r="T19" s="82"/>
      <c r="U19" s="83"/>
      <c r="V19" s="84"/>
      <c r="W19" s="84"/>
      <c r="X19" s="84"/>
      <c r="Y19" s="85">
        <f t="shared" si="4"/>
        <v>0</v>
      </c>
      <c r="Z19" s="79"/>
      <c r="AA19" s="80"/>
      <c r="AB19" s="80"/>
      <c r="AC19" s="81">
        <f t="shared" si="5"/>
        <v>0</v>
      </c>
      <c r="AD19" s="82"/>
    </row>
    <row r="20" spans="1:30" s="24" customFormat="1" ht="18" customHeight="1" x14ac:dyDescent="0.25">
      <c r="A20" s="86"/>
      <c r="B20" s="87"/>
      <c r="C20" s="78"/>
      <c r="D20" s="79"/>
      <c r="E20" s="80"/>
      <c r="F20" s="26"/>
      <c r="G20" s="81">
        <f t="shared" si="0"/>
        <v>0</v>
      </c>
      <c r="H20" s="79"/>
      <c r="I20" s="80"/>
      <c r="J20" s="26"/>
      <c r="K20" s="81">
        <f t="shared" si="1"/>
        <v>0</v>
      </c>
      <c r="L20" s="79"/>
      <c r="M20" s="80"/>
      <c r="N20" s="80"/>
      <c r="O20" s="81">
        <f t="shared" si="2"/>
        <v>0</v>
      </c>
      <c r="P20" s="79"/>
      <c r="Q20" s="80"/>
      <c r="R20" s="80"/>
      <c r="S20" s="81">
        <f t="shared" si="3"/>
        <v>0</v>
      </c>
      <c r="T20" s="82"/>
      <c r="U20" s="83"/>
      <c r="V20" s="84"/>
      <c r="W20" s="84"/>
      <c r="X20" s="84"/>
      <c r="Y20" s="85">
        <f t="shared" si="4"/>
        <v>0</v>
      </c>
      <c r="Z20" s="79"/>
      <c r="AA20" s="80"/>
      <c r="AB20" s="80"/>
      <c r="AC20" s="81">
        <f t="shared" si="5"/>
        <v>0</v>
      </c>
      <c r="AD20" s="82"/>
    </row>
    <row r="21" spans="1:30" s="24" customFormat="1" ht="18" customHeight="1" x14ac:dyDescent="0.25">
      <c r="A21" s="86"/>
      <c r="B21" s="87"/>
      <c r="C21" s="78"/>
      <c r="D21" s="79"/>
      <c r="E21" s="80"/>
      <c r="F21" s="26"/>
      <c r="G21" s="81">
        <f t="shared" si="0"/>
        <v>0</v>
      </c>
      <c r="H21" s="79"/>
      <c r="I21" s="80"/>
      <c r="J21" s="26"/>
      <c r="K21" s="81">
        <f t="shared" si="1"/>
        <v>0</v>
      </c>
      <c r="L21" s="79"/>
      <c r="M21" s="80"/>
      <c r="N21" s="80"/>
      <c r="O21" s="81">
        <f t="shared" si="2"/>
        <v>0</v>
      </c>
      <c r="P21" s="79"/>
      <c r="Q21" s="80"/>
      <c r="R21" s="80"/>
      <c r="S21" s="81">
        <f t="shared" si="3"/>
        <v>0</v>
      </c>
      <c r="T21" s="82"/>
      <c r="U21" s="83"/>
      <c r="V21" s="84"/>
      <c r="W21" s="84"/>
      <c r="X21" s="84"/>
      <c r="Y21" s="85">
        <f t="shared" si="4"/>
        <v>0</v>
      </c>
      <c r="Z21" s="79"/>
      <c r="AA21" s="80"/>
      <c r="AB21" s="80"/>
      <c r="AC21" s="81">
        <f t="shared" si="5"/>
        <v>0</v>
      </c>
      <c r="AD21" s="82"/>
    </row>
    <row r="22" spans="1:30" s="24" customFormat="1" ht="18" customHeight="1" x14ac:dyDescent="0.25">
      <c r="A22" s="86"/>
      <c r="B22" s="87"/>
      <c r="C22" s="78"/>
      <c r="D22" s="79"/>
      <c r="E22" s="80"/>
      <c r="F22" s="26"/>
      <c r="G22" s="81">
        <f t="shared" si="0"/>
        <v>0</v>
      </c>
      <c r="H22" s="79"/>
      <c r="I22" s="80"/>
      <c r="J22" s="26"/>
      <c r="K22" s="81">
        <f t="shared" si="1"/>
        <v>0</v>
      </c>
      <c r="L22" s="79"/>
      <c r="M22" s="80"/>
      <c r="N22" s="80"/>
      <c r="O22" s="81">
        <f t="shared" si="2"/>
        <v>0</v>
      </c>
      <c r="P22" s="79"/>
      <c r="Q22" s="80"/>
      <c r="R22" s="80"/>
      <c r="S22" s="81">
        <f t="shared" si="3"/>
        <v>0</v>
      </c>
      <c r="T22" s="82"/>
      <c r="U22" s="83"/>
      <c r="V22" s="84"/>
      <c r="W22" s="84"/>
      <c r="X22" s="84"/>
      <c r="Y22" s="85">
        <f t="shared" si="4"/>
        <v>0</v>
      </c>
      <c r="Z22" s="79"/>
      <c r="AA22" s="80"/>
      <c r="AB22" s="80"/>
      <c r="AC22" s="81">
        <f t="shared" si="5"/>
        <v>0</v>
      </c>
      <c r="AD22" s="82"/>
    </row>
    <row r="23" spans="1:30" s="24" customFormat="1" ht="18" customHeight="1" x14ac:dyDescent="0.25">
      <c r="A23" s="86"/>
      <c r="B23" s="87"/>
      <c r="C23" s="78"/>
      <c r="D23" s="79"/>
      <c r="E23" s="80"/>
      <c r="F23" s="80"/>
      <c r="G23" s="81">
        <f t="shared" si="0"/>
        <v>0</v>
      </c>
      <c r="H23" s="79"/>
      <c r="I23" s="80"/>
      <c r="J23" s="26"/>
      <c r="K23" s="81">
        <f t="shared" si="1"/>
        <v>0</v>
      </c>
      <c r="L23" s="79"/>
      <c r="M23" s="80"/>
      <c r="N23" s="80"/>
      <c r="O23" s="81">
        <f t="shared" si="2"/>
        <v>0</v>
      </c>
      <c r="P23" s="79"/>
      <c r="Q23" s="80"/>
      <c r="R23" s="80"/>
      <c r="S23" s="81">
        <f t="shared" si="3"/>
        <v>0</v>
      </c>
      <c r="T23" s="82"/>
      <c r="U23" s="83"/>
      <c r="V23" s="84"/>
      <c r="W23" s="84"/>
      <c r="X23" s="84"/>
      <c r="Y23" s="85">
        <f t="shared" si="4"/>
        <v>0</v>
      </c>
      <c r="Z23" s="79"/>
      <c r="AA23" s="80"/>
      <c r="AB23" s="80"/>
      <c r="AC23" s="81">
        <f t="shared" si="5"/>
        <v>0</v>
      </c>
      <c r="AD23" s="82"/>
    </row>
    <row r="24" spans="1:30" s="24" customFormat="1" ht="18" customHeight="1" x14ac:dyDescent="0.25">
      <c r="A24" s="86"/>
      <c r="B24" s="87"/>
      <c r="C24" s="78"/>
      <c r="D24" s="79"/>
      <c r="E24" s="80"/>
      <c r="F24" s="80"/>
      <c r="G24" s="81">
        <f t="shared" si="0"/>
        <v>0</v>
      </c>
      <c r="H24" s="79"/>
      <c r="I24" s="80"/>
      <c r="J24" s="26"/>
      <c r="K24" s="81">
        <f t="shared" si="1"/>
        <v>0</v>
      </c>
      <c r="L24" s="79"/>
      <c r="M24" s="80"/>
      <c r="N24" s="80"/>
      <c r="O24" s="81">
        <f t="shared" si="2"/>
        <v>0</v>
      </c>
      <c r="P24" s="79"/>
      <c r="Q24" s="80"/>
      <c r="R24" s="80"/>
      <c r="S24" s="81">
        <f t="shared" si="3"/>
        <v>0</v>
      </c>
      <c r="T24" s="82"/>
      <c r="U24" s="83"/>
      <c r="V24" s="84"/>
      <c r="W24" s="84"/>
      <c r="X24" s="84"/>
      <c r="Y24" s="85">
        <f t="shared" si="4"/>
        <v>0</v>
      </c>
      <c r="Z24" s="79"/>
      <c r="AA24" s="80"/>
      <c r="AB24" s="80"/>
      <c r="AC24" s="81">
        <f t="shared" si="5"/>
        <v>0</v>
      </c>
      <c r="AD24" s="82"/>
    </row>
    <row r="25" spans="1:30" s="24" customFormat="1" ht="18" customHeight="1" x14ac:dyDescent="0.25">
      <c r="A25" s="86"/>
      <c r="B25" s="87"/>
      <c r="C25" s="78"/>
      <c r="D25" s="79"/>
      <c r="E25" s="80"/>
      <c r="F25" s="80"/>
      <c r="G25" s="81">
        <f t="shared" si="0"/>
        <v>0</v>
      </c>
      <c r="H25" s="79"/>
      <c r="I25" s="80"/>
      <c r="J25" s="26"/>
      <c r="K25" s="81">
        <f t="shared" si="1"/>
        <v>0</v>
      </c>
      <c r="L25" s="79"/>
      <c r="M25" s="80"/>
      <c r="N25" s="80"/>
      <c r="O25" s="81">
        <f t="shared" si="2"/>
        <v>0</v>
      </c>
      <c r="P25" s="79"/>
      <c r="Q25" s="80"/>
      <c r="R25" s="80"/>
      <c r="S25" s="81">
        <f t="shared" si="3"/>
        <v>0</v>
      </c>
      <c r="T25" s="82"/>
      <c r="U25" s="83"/>
      <c r="V25" s="84"/>
      <c r="W25" s="84"/>
      <c r="X25" s="84"/>
      <c r="Y25" s="85">
        <f t="shared" si="4"/>
        <v>0</v>
      </c>
      <c r="Z25" s="79"/>
      <c r="AA25" s="80"/>
      <c r="AB25" s="80"/>
      <c r="AC25" s="81">
        <f t="shared" si="5"/>
        <v>0</v>
      </c>
      <c r="AD25" s="82"/>
    </row>
    <row r="26" spans="1:30" s="24" customFormat="1" ht="18" customHeight="1" x14ac:dyDescent="0.25">
      <c r="A26" s="86"/>
      <c r="B26" s="87"/>
      <c r="C26" s="78"/>
      <c r="D26" s="79"/>
      <c r="E26" s="80"/>
      <c r="F26" s="80"/>
      <c r="G26" s="81">
        <f t="shared" si="0"/>
        <v>0</v>
      </c>
      <c r="H26" s="79"/>
      <c r="I26" s="80"/>
      <c r="J26" s="26"/>
      <c r="K26" s="81">
        <f t="shared" si="1"/>
        <v>0</v>
      </c>
      <c r="L26" s="79"/>
      <c r="M26" s="80"/>
      <c r="N26" s="80"/>
      <c r="O26" s="81">
        <f t="shared" si="2"/>
        <v>0</v>
      </c>
      <c r="P26" s="79"/>
      <c r="Q26" s="80"/>
      <c r="R26" s="80"/>
      <c r="S26" s="81">
        <f t="shared" si="3"/>
        <v>0</v>
      </c>
      <c r="T26" s="82"/>
      <c r="U26" s="83"/>
      <c r="V26" s="84"/>
      <c r="W26" s="84"/>
      <c r="X26" s="84"/>
      <c r="Y26" s="85">
        <f t="shared" si="4"/>
        <v>0</v>
      </c>
      <c r="Z26" s="79"/>
      <c r="AA26" s="80"/>
      <c r="AB26" s="80"/>
      <c r="AC26" s="81">
        <f t="shared" si="5"/>
        <v>0</v>
      </c>
      <c r="AD26" s="82"/>
    </row>
    <row r="27" spans="1:30" s="24" customFormat="1" ht="18" customHeight="1" x14ac:dyDescent="0.25">
      <c r="A27" s="86"/>
      <c r="B27" s="87"/>
      <c r="C27" s="78"/>
      <c r="D27" s="79"/>
      <c r="E27" s="80"/>
      <c r="F27" s="80"/>
      <c r="G27" s="81">
        <f t="shared" si="0"/>
        <v>0</v>
      </c>
      <c r="H27" s="79"/>
      <c r="I27" s="80"/>
      <c r="J27" s="26"/>
      <c r="K27" s="81">
        <f t="shared" si="1"/>
        <v>0</v>
      </c>
      <c r="L27" s="79"/>
      <c r="M27" s="80"/>
      <c r="N27" s="80"/>
      <c r="O27" s="81">
        <f t="shared" si="2"/>
        <v>0</v>
      </c>
      <c r="P27" s="79"/>
      <c r="Q27" s="80"/>
      <c r="R27" s="80"/>
      <c r="S27" s="81">
        <f t="shared" si="3"/>
        <v>0</v>
      </c>
      <c r="T27" s="82"/>
      <c r="U27" s="83"/>
      <c r="V27" s="84"/>
      <c r="W27" s="84"/>
      <c r="X27" s="84"/>
      <c r="Y27" s="85">
        <f t="shared" si="4"/>
        <v>0</v>
      </c>
      <c r="Z27" s="79"/>
      <c r="AA27" s="80"/>
      <c r="AB27" s="80"/>
      <c r="AC27" s="81">
        <f t="shared" si="5"/>
        <v>0</v>
      </c>
      <c r="AD27" s="82"/>
    </row>
    <row r="28" spans="1:30" s="24" customFormat="1" ht="18" customHeight="1" x14ac:dyDescent="0.25">
      <c r="A28" s="86"/>
      <c r="B28" s="87"/>
      <c r="C28" s="78"/>
      <c r="D28" s="79"/>
      <c r="E28" s="80"/>
      <c r="F28" s="80"/>
      <c r="G28" s="81">
        <f t="shared" si="0"/>
        <v>0</v>
      </c>
      <c r="H28" s="79"/>
      <c r="I28" s="80"/>
      <c r="J28" s="26"/>
      <c r="K28" s="81">
        <f t="shared" si="1"/>
        <v>0</v>
      </c>
      <c r="L28" s="79"/>
      <c r="M28" s="80"/>
      <c r="N28" s="80"/>
      <c r="O28" s="81">
        <f t="shared" si="2"/>
        <v>0</v>
      </c>
      <c r="P28" s="79"/>
      <c r="Q28" s="80"/>
      <c r="R28" s="80"/>
      <c r="S28" s="81">
        <f t="shared" si="3"/>
        <v>0</v>
      </c>
      <c r="T28" s="82"/>
      <c r="U28" s="83"/>
      <c r="V28" s="84"/>
      <c r="W28" s="84"/>
      <c r="X28" s="84"/>
      <c r="Y28" s="85">
        <f t="shared" si="4"/>
        <v>0</v>
      </c>
      <c r="Z28" s="79"/>
      <c r="AA28" s="80"/>
      <c r="AB28" s="80"/>
      <c r="AC28" s="81">
        <f t="shared" si="5"/>
        <v>0</v>
      </c>
      <c r="AD28" s="82"/>
    </row>
    <row r="29" spans="1:30" s="24" customFormat="1" ht="18" customHeight="1" x14ac:dyDescent="0.25">
      <c r="A29" s="86"/>
      <c r="B29" s="87"/>
      <c r="C29" s="78"/>
      <c r="D29" s="79"/>
      <c r="E29" s="80"/>
      <c r="F29" s="80"/>
      <c r="G29" s="81">
        <f t="shared" si="0"/>
        <v>0</v>
      </c>
      <c r="H29" s="79"/>
      <c r="I29" s="80"/>
      <c r="J29" s="80"/>
      <c r="K29" s="81">
        <f t="shared" si="1"/>
        <v>0</v>
      </c>
      <c r="L29" s="79"/>
      <c r="M29" s="80"/>
      <c r="N29" s="80"/>
      <c r="O29" s="81">
        <f t="shared" si="2"/>
        <v>0</v>
      </c>
      <c r="P29" s="79"/>
      <c r="Q29" s="80"/>
      <c r="R29" s="80"/>
      <c r="S29" s="81">
        <f t="shared" si="3"/>
        <v>0</v>
      </c>
      <c r="T29" s="82"/>
      <c r="U29" s="83"/>
      <c r="V29" s="84"/>
      <c r="W29" s="84"/>
      <c r="X29" s="84"/>
      <c r="Y29" s="85">
        <f t="shared" si="4"/>
        <v>0</v>
      </c>
      <c r="Z29" s="79"/>
      <c r="AA29" s="80"/>
      <c r="AB29" s="80"/>
      <c r="AC29" s="81">
        <f t="shared" si="5"/>
        <v>0</v>
      </c>
      <c r="AD29" s="82"/>
    </row>
    <row r="30" spans="1:30" s="24" customFormat="1" ht="18" customHeight="1" x14ac:dyDescent="0.25">
      <c r="A30" s="86"/>
      <c r="B30" s="87"/>
      <c r="C30" s="78"/>
      <c r="D30" s="79"/>
      <c r="E30" s="80"/>
      <c r="F30" s="80"/>
      <c r="G30" s="81">
        <f t="shared" si="0"/>
        <v>0</v>
      </c>
      <c r="H30" s="79"/>
      <c r="I30" s="80"/>
      <c r="J30" s="80"/>
      <c r="K30" s="81">
        <f t="shared" si="1"/>
        <v>0</v>
      </c>
      <c r="L30" s="79"/>
      <c r="M30" s="80"/>
      <c r="N30" s="80"/>
      <c r="O30" s="81">
        <f t="shared" si="2"/>
        <v>0</v>
      </c>
      <c r="P30" s="79"/>
      <c r="Q30" s="80"/>
      <c r="R30" s="80"/>
      <c r="S30" s="81">
        <f t="shared" si="3"/>
        <v>0</v>
      </c>
      <c r="T30" s="82"/>
      <c r="U30" s="83"/>
      <c r="V30" s="84"/>
      <c r="W30" s="84"/>
      <c r="X30" s="84"/>
      <c r="Y30" s="85">
        <f t="shared" si="4"/>
        <v>0</v>
      </c>
      <c r="Z30" s="79"/>
      <c r="AA30" s="80"/>
      <c r="AB30" s="80"/>
      <c r="AC30" s="81">
        <f t="shared" si="5"/>
        <v>0</v>
      </c>
      <c r="AD30" s="82"/>
    </row>
    <row r="31" spans="1:30" s="24" customFormat="1" ht="18" customHeight="1" x14ac:dyDescent="0.25">
      <c r="A31" s="86"/>
      <c r="B31" s="87"/>
      <c r="C31" s="78"/>
      <c r="D31" s="79"/>
      <c r="E31" s="80"/>
      <c r="F31" s="80"/>
      <c r="G31" s="81">
        <f t="shared" si="0"/>
        <v>0</v>
      </c>
      <c r="H31" s="79"/>
      <c r="I31" s="80"/>
      <c r="J31" s="80"/>
      <c r="K31" s="81">
        <f t="shared" si="1"/>
        <v>0</v>
      </c>
      <c r="L31" s="79"/>
      <c r="M31" s="80"/>
      <c r="N31" s="80"/>
      <c r="O31" s="81">
        <f t="shared" si="2"/>
        <v>0</v>
      </c>
      <c r="P31" s="79"/>
      <c r="Q31" s="80"/>
      <c r="R31" s="80"/>
      <c r="S31" s="81">
        <f t="shared" si="3"/>
        <v>0</v>
      </c>
      <c r="T31" s="82"/>
      <c r="U31" s="83"/>
      <c r="V31" s="84"/>
      <c r="W31" s="84"/>
      <c r="X31" s="84"/>
      <c r="Y31" s="85">
        <f t="shared" si="4"/>
        <v>0</v>
      </c>
      <c r="Z31" s="79"/>
      <c r="AA31" s="80"/>
      <c r="AB31" s="80"/>
      <c r="AC31" s="81">
        <f t="shared" si="5"/>
        <v>0</v>
      </c>
      <c r="AD31" s="82"/>
    </row>
    <row r="32" spans="1:30" s="24" customFormat="1" ht="18" customHeight="1" x14ac:dyDescent="0.25">
      <c r="A32" s="86"/>
      <c r="B32" s="87"/>
      <c r="C32" s="78"/>
      <c r="D32" s="79"/>
      <c r="E32" s="80"/>
      <c r="F32" s="80"/>
      <c r="G32" s="81">
        <f t="shared" si="0"/>
        <v>0</v>
      </c>
      <c r="H32" s="79"/>
      <c r="I32" s="80"/>
      <c r="J32" s="80"/>
      <c r="K32" s="81">
        <f t="shared" si="1"/>
        <v>0</v>
      </c>
      <c r="L32" s="79"/>
      <c r="M32" s="80"/>
      <c r="N32" s="80"/>
      <c r="O32" s="81">
        <f t="shared" si="2"/>
        <v>0</v>
      </c>
      <c r="P32" s="79"/>
      <c r="Q32" s="80"/>
      <c r="R32" s="80"/>
      <c r="S32" s="81">
        <f t="shared" si="3"/>
        <v>0</v>
      </c>
      <c r="T32" s="82"/>
      <c r="U32" s="83"/>
      <c r="V32" s="84"/>
      <c r="W32" s="84"/>
      <c r="X32" s="84"/>
      <c r="Y32" s="85">
        <f t="shared" si="4"/>
        <v>0</v>
      </c>
      <c r="Z32" s="79"/>
      <c r="AA32" s="80"/>
      <c r="AB32" s="80"/>
      <c r="AC32" s="81">
        <f t="shared" si="5"/>
        <v>0</v>
      </c>
      <c r="AD32" s="82"/>
    </row>
    <row r="33" spans="1:30" s="24" customFormat="1" ht="18" customHeight="1" x14ac:dyDescent="0.25">
      <c r="A33" s="86"/>
      <c r="B33" s="87"/>
      <c r="C33" s="78"/>
      <c r="D33" s="79"/>
      <c r="E33" s="80"/>
      <c r="F33" s="80"/>
      <c r="G33" s="81">
        <f t="shared" si="0"/>
        <v>0</v>
      </c>
      <c r="H33" s="79"/>
      <c r="I33" s="80"/>
      <c r="J33" s="80"/>
      <c r="K33" s="81">
        <f t="shared" si="1"/>
        <v>0</v>
      </c>
      <c r="L33" s="79"/>
      <c r="M33" s="80"/>
      <c r="N33" s="80"/>
      <c r="O33" s="81">
        <f t="shared" si="2"/>
        <v>0</v>
      </c>
      <c r="P33" s="79"/>
      <c r="Q33" s="80"/>
      <c r="R33" s="80"/>
      <c r="S33" s="81">
        <f t="shared" si="3"/>
        <v>0</v>
      </c>
      <c r="T33" s="82"/>
      <c r="U33" s="83"/>
      <c r="V33" s="84"/>
      <c r="W33" s="84"/>
      <c r="X33" s="84"/>
      <c r="Y33" s="85">
        <f t="shared" si="4"/>
        <v>0</v>
      </c>
      <c r="Z33" s="79"/>
      <c r="AA33" s="80"/>
      <c r="AB33" s="80"/>
      <c r="AC33" s="81">
        <f t="shared" si="5"/>
        <v>0</v>
      </c>
      <c r="AD33" s="82"/>
    </row>
    <row r="34" spans="1:30" s="24" customFormat="1" ht="18" customHeight="1" x14ac:dyDescent="0.25">
      <c r="A34" s="86"/>
      <c r="B34" s="87"/>
      <c r="C34" s="78"/>
      <c r="D34" s="79"/>
      <c r="E34" s="80"/>
      <c r="F34" s="80"/>
      <c r="G34" s="81">
        <f t="shared" si="0"/>
        <v>0</v>
      </c>
      <c r="H34" s="79"/>
      <c r="I34" s="80"/>
      <c r="J34" s="80"/>
      <c r="K34" s="81">
        <f t="shared" si="1"/>
        <v>0</v>
      </c>
      <c r="L34" s="79"/>
      <c r="M34" s="80"/>
      <c r="N34" s="80"/>
      <c r="O34" s="81">
        <f t="shared" si="2"/>
        <v>0</v>
      </c>
      <c r="P34" s="79"/>
      <c r="Q34" s="80"/>
      <c r="R34" s="80"/>
      <c r="S34" s="81">
        <f t="shared" si="3"/>
        <v>0</v>
      </c>
      <c r="T34" s="82"/>
      <c r="U34" s="83"/>
      <c r="V34" s="84"/>
      <c r="W34" s="84"/>
      <c r="X34" s="84"/>
      <c r="Y34" s="85">
        <f t="shared" si="4"/>
        <v>0</v>
      </c>
      <c r="Z34" s="79"/>
      <c r="AA34" s="80"/>
      <c r="AB34" s="80"/>
      <c r="AC34" s="81">
        <f t="shared" si="5"/>
        <v>0</v>
      </c>
      <c r="AD34" s="82"/>
    </row>
    <row r="35" spans="1:30" s="24" customFormat="1" ht="18" customHeight="1" x14ac:dyDescent="0.25">
      <c r="A35" s="86"/>
      <c r="B35" s="87"/>
      <c r="C35" s="78"/>
      <c r="D35" s="79"/>
      <c r="E35" s="80"/>
      <c r="F35" s="80"/>
      <c r="G35" s="81">
        <f t="shared" si="0"/>
        <v>0</v>
      </c>
      <c r="H35" s="79"/>
      <c r="I35" s="80"/>
      <c r="J35" s="80"/>
      <c r="K35" s="81">
        <f t="shared" si="1"/>
        <v>0</v>
      </c>
      <c r="L35" s="79"/>
      <c r="M35" s="80"/>
      <c r="N35" s="80"/>
      <c r="O35" s="81">
        <f t="shared" si="2"/>
        <v>0</v>
      </c>
      <c r="P35" s="79"/>
      <c r="Q35" s="80"/>
      <c r="R35" s="80"/>
      <c r="S35" s="81">
        <f t="shared" si="3"/>
        <v>0</v>
      </c>
      <c r="T35" s="82"/>
      <c r="U35" s="83"/>
      <c r="V35" s="84"/>
      <c r="W35" s="84"/>
      <c r="X35" s="84"/>
      <c r="Y35" s="85">
        <f t="shared" si="4"/>
        <v>0</v>
      </c>
      <c r="Z35" s="79"/>
      <c r="AA35" s="80"/>
      <c r="AB35" s="80"/>
      <c r="AC35" s="81">
        <f t="shared" si="5"/>
        <v>0</v>
      </c>
      <c r="AD35" s="82"/>
    </row>
    <row r="36" spans="1:30" s="24" customFormat="1" ht="18" customHeight="1" x14ac:dyDescent="0.25">
      <c r="A36" s="86"/>
      <c r="B36" s="87"/>
      <c r="C36" s="78"/>
      <c r="D36" s="79"/>
      <c r="E36" s="80"/>
      <c r="F36" s="80"/>
      <c r="G36" s="81">
        <f t="shared" si="0"/>
        <v>0</v>
      </c>
      <c r="H36" s="79"/>
      <c r="I36" s="80"/>
      <c r="J36" s="80"/>
      <c r="K36" s="81">
        <f t="shared" si="1"/>
        <v>0</v>
      </c>
      <c r="L36" s="79"/>
      <c r="M36" s="80"/>
      <c r="N36" s="80"/>
      <c r="O36" s="81">
        <f t="shared" si="2"/>
        <v>0</v>
      </c>
      <c r="P36" s="79"/>
      <c r="Q36" s="80"/>
      <c r="R36" s="80"/>
      <c r="S36" s="81">
        <f t="shared" si="3"/>
        <v>0</v>
      </c>
      <c r="T36" s="82"/>
      <c r="U36" s="83"/>
      <c r="V36" s="84"/>
      <c r="W36" s="84"/>
      <c r="X36" s="84"/>
      <c r="Y36" s="85">
        <f t="shared" si="4"/>
        <v>0</v>
      </c>
      <c r="Z36" s="79"/>
      <c r="AA36" s="80"/>
      <c r="AB36" s="80"/>
      <c r="AC36" s="81">
        <f t="shared" si="5"/>
        <v>0</v>
      </c>
      <c r="AD36" s="82"/>
    </row>
    <row r="37" spans="1:30" s="24" customFormat="1" ht="18" customHeight="1" x14ac:dyDescent="0.25">
      <c r="A37" s="86"/>
      <c r="B37" s="87"/>
      <c r="C37" s="78"/>
      <c r="D37" s="79"/>
      <c r="E37" s="80"/>
      <c r="F37" s="80"/>
      <c r="G37" s="81">
        <f t="shared" si="0"/>
        <v>0</v>
      </c>
      <c r="H37" s="79"/>
      <c r="I37" s="80"/>
      <c r="J37" s="80"/>
      <c r="K37" s="81">
        <f t="shared" si="1"/>
        <v>0</v>
      </c>
      <c r="L37" s="79"/>
      <c r="M37" s="80"/>
      <c r="N37" s="80"/>
      <c r="O37" s="81">
        <f t="shared" si="2"/>
        <v>0</v>
      </c>
      <c r="P37" s="79"/>
      <c r="Q37" s="80"/>
      <c r="R37" s="80"/>
      <c r="S37" s="81">
        <f t="shared" si="3"/>
        <v>0</v>
      </c>
      <c r="T37" s="82"/>
      <c r="U37" s="83"/>
      <c r="V37" s="84"/>
      <c r="W37" s="84"/>
      <c r="X37" s="84"/>
      <c r="Y37" s="85">
        <f t="shared" si="4"/>
        <v>0</v>
      </c>
      <c r="Z37" s="79"/>
      <c r="AA37" s="80"/>
      <c r="AB37" s="80"/>
      <c r="AC37" s="81">
        <f t="shared" si="5"/>
        <v>0</v>
      </c>
      <c r="AD37" s="82"/>
    </row>
    <row r="38" spans="1:30" s="24" customFormat="1" ht="18" customHeight="1" x14ac:dyDescent="0.25">
      <c r="A38" s="86"/>
      <c r="B38" s="87"/>
      <c r="C38" s="78"/>
      <c r="D38" s="79"/>
      <c r="E38" s="80"/>
      <c r="F38" s="80"/>
      <c r="G38" s="81">
        <f t="shared" si="0"/>
        <v>0</v>
      </c>
      <c r="H38" s="79"/>
      <c r="I38" s="80"/>
      <c r="J38" s="80"/>
      <c r="K38" s="81">
        <f t="shared" si="1"/>
        <v>0</v>
      </c>
      <c r="L38" s="79"/>
      <c r="M38" s="80"/>
      <c r="N38" s="80"/>
      <c r="O38" s="81">
        <f t="shared" si="2"/>
        <v>0</v>
      </c>
      <c r="P38" s="79"/>
      <c r="Q38" s="80"/>
      <c r="R38" s="80"/>
      <c r="S38" s="81">
        <f t="shared" si="3"/>
        <v>0</v>
      </c>
      <c r="T38" s="82"/>
      <c r="U38" s="83"/>
      <c r="V38" s="84"/>
      <c r="W38" s="84"/>
      <c r="X38" s="84"/>
      <c r="Y38" s="85">
        <f t="shared" si="4"/>
        <v>0</v>
      </c>
      <c r="Z38" s="79"/>
      <c r="AA38" s="80"/>
      <c r="AB38" s="80"/>
      <c r="AC38" s="81">
        <f t="shared" si="5"/>
        <v>0</v>
      </c>
      <c r="AD38" s="82"/>
    </row>
    <row r="39" spans="1:30" s="24" customFormat="1" ht="18" customHeight="1" x14ac:dyDescent="0.25">
      <c r="A39" s="86"/>
      <c r="B39" s="87"/>
      <c r="C39" s="78"/>
      <c r="D39" s="79"/>
      <c r="E39" s="80"/>
      <c r="F39" s="80"/>
      <c r="G39" s="81">
        <f t="shared" si="0"/>
        <v>0</v>
      </c>
      <c r="H39" s="79"/>
      <c r="I39" s="80"/>
      <c r="J39" s="80"/>
      <c r="K39" s="81">
        <f t="shared" si="1"/>
        <v>0</v>
      </c>
      <c r="L39" s="79"/>
      <c r="M39" s="80"/>
      <c r="N39" s="80"/>
      <c r="O39" s="81">
        <f t="shared" si="2"/>
        <v>0</v>
      </c>
      <c r="P39" s="79"/>
      <c r="Q39" s="80"/>
      <c r="R39" s="80"/>
      <c r="S39" s="81">
        <f t="shared" si="3"/>
        <v>0</v>
      </c>
      <c r="T39" s="82"/>
      <c r="U39" s="83"/>
      <c r="V39" s="84"/>
      <c r="W39" s="84"/>
      <c r="X39" s="84"/>
      <c r="Y39" s="85">
        <f t="shared" si="4"/>
        <v>0</v>
      </c>
      <c r="Z39" s="79"/>
      <c r="AA39" s="80"/>
      <c r="AB39" s="80"/>
      <c r="AC39" s="81">
        <f t="shared" si="5"/>
        <v>0</v>
      </c>
      <c r="AD39" s="82"/>
    </row>
    <row r="40" spans="1:30" s="24" customFormat="1" ht="18" customHeight="1" x14ac:dyDescent="0.25">
      <c r="A40" s="86"/>
      <c r="B40" s="87"/>
      <c r="C40" s="78"/>
      <c r="D40" s="79"/>
      <c r="E40" s="80"/>
      <c r="F40" s="80"/>
      <c r="G40" s="81">
        <f t="shared" si="0"/>
        <v>0</v>
      </c>
      <c r="H40" s="79"/>
      <c r="I40" s="80"/>
      <c r="J40" s="80"/>
      <c r="K40" s="81">
        <f t="shared" si="1"/>
        <v>0</v>
      </c>
      <c r="L40" s="79"/>
      <c r="M40" s="80"/>
      <c r="N40" s="80"/>
      <c r="O40" s="81">
        <f t="shared" si="2"/>
        <v>0</v>
      </c>
      <c r="P40" s="79"/>
      <c r="Q40" s="80"/>
      <c r="R40" s="80"/>
      <c r="S40" s="81">
        <f t="shared" si="3"/>
        <v>0</v>
      </c>
      <c r="T40" s="82"/>
      <c r="U40" s="83"/>
      <c r="V40" s="84"/>
      <c r="W40" s="84"/>
      <c r="X40" s="84"/>
      <c r="Y40" s="85">
        <f t="shared" si="4"/>
        <v>0</v>
      </c>
      <c r="Z40" s="79"/>
      <c r="AA40" s="80"/>
      <c r="AB40" s="80"/>
      <c r="AC40" s="81">
        <f t="shared" si="5"/>
        <v>0</v>
      </c>
      <c r="AD40" s="82"/>
    </row>
    <row r="41" spans="1:30" s="24" customFormat="1" ht="18" customHeight="1" x14ac:dyDescent="0.25">
      <c r="A41" s="86"/>
      <c r="B41" s="87"/>
      <c r="C41" s="78"/>
      <c r="D41" s="79"/>
      <c r="E41" s="80"/>
      <c r="F41" s="80"/>
      <c r="G41" s="81">
        <f t="shared" si="0"/>
        <v>0</v>
      </c>
      <c r="H41" s="79"/>
      <c r="I41" s="80"/>
      <c r="J41" s="80"/>
      <c r="K41" s="81">
        <f t="shared" si="1"/>
        <v>0</v>
      </c>
      <c r="L41" s="79"/>
      <c r="M41" s="80"/>
      <c r="N41" s="80"/>
      <c r="O41" s="81">
        <f t="shared" si="2"/>
        <v>0</v>
      </c>
      <c r="P41" s="79"/>
      <c r="Q41" s="80"/>
      <c r="R41" s="80"/>
      <c r="S41" s="81">
        <f t="shared" si="3"/>
        <v>0</v>
      </c>
      <c r="T41" s="82"/>
      <c r="U41" s="83"/>
      <c r="V41" s="84"/>
      <c r="W41" s="84"/>
      <c r="X41" s="84"/>
      <c r="Y41" s="85">
        <f t="shared" si="4"/>
        <v>0</v>
      </c>
      <c r="Z41" s="79"/>
      <c r="AA41" s="80"/>
      <c r="AB41" s="80"/>
      <c r="AC41" s="81">
        <f t="shared" si="5"/>
        <v>0</v>
      </c>
      <c r="AD41" s="82"/>
    </row>
    <row r="42" spans="1:30" s="24" customFormat="1" ht="18" customHeight="1" x14ac:dyDescent="0.25">
      <c r="A42" s="86"/>
      <c r="B42" s="87"/>
      <c r="C42" s="78"/>
      <c r="D42" s="79"/>
      <c r="E42" s="80"/>
      <c r="F42" s="80"/>
      <c r="G42" s="81">
        <f t="shared" si="0"/>
        <v>0</v>
      </c>
      <c r="H42" s="79"/>
      <c r="I42" s="80"/>
      <c r="J42" s="80"/>
      <c r="K42" s="81">
        <f t="shared" si="1"/>
        <v>0</v>
      </c>
      <c r="L42" s="79"/>
      <c r="M42" s="80"/>
      <c r="N42" s="80"/>
      <c r="O42" s="81">
        <f t="shared" si="2"/>
        <v>0</v>
      </c>
      <c r="P42" s="79"/>
      <c r="Q42" s="80"/>
      <c r="R42" s="80"/>
      <c r="S42" s="81">
        <f t="shared" si="3"/>
        <v>0</v>
      </c>
      <c r="T42" s="82"/>
      <c r="U42" s="83"/>
      <c r="V42" s="84"/>
      <c r="W42" s="84"/>
      <c r="X42" s="84"/>
      <c r="Y42" s="85">
        <f t="shared" si="4"/>
        <v>0</v>
      </c>
      <c r="Z42" s="79"/>
      <c r="AA42" s="80"/>
      <c r="AB42" s="80"/>
      <c r="AC42" s="81">
        <f t="shared" si="5"/>
        <v>0</v>
      </c>
      <c r="AD42" s="82"/>
    </row>
    <row r="43" spans="1:30" s="24" customFormat="1" ht="18" customHeight="1" x14ac:dyDescent="0.25">
      <c r="A43" s="86"/>
      <c r="B43" s="87"/>
      <c r="C43" s="78"/>
      <c r="D43" s="79"/>
      <c r="E43" s="80"/>
      <c r="F43" s="80"/>
      <c r="G43" s="81">
        <f t="shared" si="0"/>
        <v>0</v>
      </c>
      <c r="H43" s="79"/>
      <c r="I43" s="80"/>
      <c r="J43" s="80"/>
      <c r="K43" s="81">
        <f t="shared" si="1"/>
        <v>0</v>
      </c>
      <c r="L43" s="79"/>
      <c r="M43" s="80"/>
      <c r="N43" s="80"/>
      <c r="O43" s="81">
        <f t="shared" si="2"/>
        <v>0</v>
      </c>
      <c r="P43" s="79"/>
      <c r="Q43" s="80"/>
      <c r="R43" s="80"/>
      <c r="S43" s="81">
        <f t="shared" si="3"/>
        <v>0</v>
      </c>
      <c r="T43" s="82"/>
      <c r="U43" s="83"/>
      <c r="V43" s="84"/>
      <c r="W43" s="84"/>
      <c r="X43" s="84"/>
      <c r="Y43" s="85">
        <f t="shared" si="4"/>
        <v>0</v>
      </c>
      <c r="Z43" s="79"/>
      <c r="AA43" s="80"/>
      <c r="AB43" s="80"/>
      <c r="AC43" s="81">
        <f t="shared" si="5"/>
        <v>0</v>
      </c>
      <c r="AD43" s="82"/>
    </row>
    <row r="44" spans="1:30" s="24" customFormat="1" ht="18" customHeight="1" x14ac:dyDescent="0.25">
      <c r="A44" s="86"/>
      <c r="B44" s="87"/>
      <c r="C44" s="78"/>
      <c r="D44" s="79"/>
      <c r="E44" s="80"/>
      <c r="F44" s="80"/>
      <c r="G44" s="81">
        <f t="shared" si="0"/>
        <v>0</v>
      </c>
      <c r="H44" s="79"/>
      <c r="I44" s="80"/>
      <c r="J44" s="80"/>
      <c r="K44" s="81">
        <f t="shared" si="1"/>
        <v>0</v>
      </c>
      <c r="L44" s="79"/>
      <c r="M44" s="80"/>
      <c r="N44" s="80"/>
      <c r="O44" s="81">
        <f t="shared" si="2"/>
        <v>0</v>
      </c>
      <c r="P44" s="79"/>
      <c r="Q44" s="80"/>
      <c r="R44" s="80"/>
      <c r="S44" s="81">
        <f t="shared" si="3"/>
        <v>0</v>
      </c>
      <c r="T44" s="82"/>
      <c r="U44" s="83"/>
      <c r="V44" s="84"/>
      <c r="W44" s="84"/>
      <c r="X44" s="84"/>
      <c r="Y44" s="85">
        <f t="shared" si="4"/>
        <v>0</v>
      </c>
      <c r="Z44" s="79"/>
      <c r="AA44" s="80"/>
      <c r="AB44" s="80"/>
      <c r="AC44" s="81">
        <f t="shared" si="5"/>
        <v>0</v>
      </c>
      <c r="AD44" s="82"/>
    </row>
    <row r="45" spans="1:30" s="24" customFormat="1" ht="18" customHeight="1" x14ac:dyDescent="0.25">
      <c r="A45" s="86"/>
      <c r="B45" s="87"/>
      <c r="C45" s="78"/>
      <c r="D45" s="79"/>
      <c r="E45" s="80"/>
      <c r="F45" s="80"/>
      <c r="G45" s="81">
        <f t="shared" si="0"/>
        <v>0</v>
      </c>
      <c r="H45" s="79"/>
      <c r="I45" s="80"/>
      <c r="J45" s="80"/>
      <c r="K45" s="81">
        <f t="shared" si="1"/>
        <v>0</v>
      </c>
      <c r="L45" s="79"/>
      <c r="M45" s="80"/>
      <c r="N45" s="80"/>
      <c r="O45" s="81">
        <f t="shared" si="2"/>
        <v>0</v>
      </c>
      <c r="P45" s="79"/>
      <c r="Q45" s="80"/>
      <c r="R45" s="80"/>
      <c r="S45" s="81">
        <f t="shared" si="3"/>
        <v>0</v>
      </c>
      <c r="T45" s="82"/>
      <c r="U45" s="83"/>
      <c r="V45" s="84"/>
      <c r="W45" s="84"/>
      <c r="X45" s="84"/>
      <c r="Y45" s="85">
        <f t="shared" si="4"/>
        <v>0</v>
      </c>
      <c r="Z45" s="79"/>
      <c r="AA45" s="80"/>
      <c r="AB45" s="80"/>
      <c r="AC45" s="81">
        <f t="shared" si="5"/>
        <v>0</v>
      </c>
      <c r="AD45" s="82"/>
    </row>
    <row r="46" spans="1:30" s="24" customFormat="1" ht="18" customHeight="1" x14ac:dyDescent="0.25">
      <c r="A46" s="86"/>
      <c r="B46" s="87"/>
      <c r="C46" s="78"/>
      <c r="D46" s="79"/>
      <c r="E46" s="80"/>
      <c r="F46" s="80"/>
      <c r="G46" s="81">
        <f t="shared" si="0"/>
        <v>0</v>
      </c>
      <c r="H46" s="79"/>
      <c r="I46" s="80"/>
      <c r="J46" s="80"/>
      <c r="K46" s="81">
        <f t="shared" si="1"/>
        <v>0</v>
      </c>
      <c r="L46" s="79"/>
      <c r="M46" s="80"/>
      <c r="N46" s="80"/>
      <c r="O46" s="81">
        <f t="shared" si="2"/>
        <v>0</v>
      </c>
      <c r="P46" s="79"/>
      <c r="Q46" s="80"/>
      <c r="R46" s="80"/>
      <c r="S46" s="81">
        <f t="shared" si="3"/>
        <v>0</v>
      </c>
      <c r="T46" s="82"/>
      <c r="U46" s="83"/>
      <c r="V46" s="84"/>
      <c r="W46" s="84"/>
      <c r="X46" s="84"/>
      <c r="Y46" s="85">
        <f t="shared" si="4"/>
        <v>0</v>
      </c>
      <c r="Z46" s="79"/>
      <c r="AA46" s="80"/>
      <c r="AB46" s="80"/>
      <c r="AC46" s="81">
        <f t="shared" si="5"/>
        <v>0</v>
      </c>
      <c r="AD46" s="82"/>
    </row>
    <row r="47" spans="1:30" s="24" customFormat="1" ht="18" customHeight="1" x14ac:dyDescent="0.25">
      <c r="A47" s="86"/>
      <c r="B47" s="87"/>
      <c r="C47" s="78"/>
      <c r="D47" s="79"/>
      <c r="E47" s="80"/>
      <c r="F47" s="80"/>
      <c r="G47" s="81">
        <f t="shared" si="0"/>
        <v>0</v>
      </c>
      <c r="H47" s="79"/>
      <c r="I47" s="80"/>
      <c r="J47" s="80"/>
      <c r="K47" s="81">
        <f t="shared" si="1"/>
        <v>0</v>
      </c>
      <c r="L47" s="79"/>
      <c r="M47" s="80"/>
      <c r="N47" s="80"/>
      <c r="O47" s="81">
        <f t="shared" si="2"/>
        <v>0</v>
      </c>
      <c r="P47" s="79"/>
      <c r="Q47" s="80"/>
      <c r="R47" s="80"/>
      <c r="S47" s="81">
        <f t="shared" si="3"/>
        <v>0</v>
      </c>
      <c r="T47" s="82"/>
      <c r="U47" s="83"/>
      <c r="V47" s="84"/>
      <c r="W47" s="84"/>
      <c r="X47" s="84"/>
      <c r="Y47" s="85">
        <f t="shared" si="4"/>
        <v>0</v>
      </c>
      <c r="Z47" s="79"/>
      <c r="AA47" s="80"/>
      <c r="AB47" s="80"/>
      <c r="AC47" s="81">
        <f t="shared" si="5"/>
        <v>0</v>
      </c>
      <c r="AD47" s="82"/>
    </row>
    <row r="48" spans="1:30" s="24" customFormat="1" ht="18" customHeight="1" x14ac:dyDescent="0.25">
      <c r="A48" s="86"/>
      <c r="B48" s="87"/>
      <c r="C48" s="78"/>
      <c r="D48" s="79"/>
      <c r="E48" s="80"/>
      <c r="F48" s="80"/>
      <c r="G48" s="81">
        <f t="shared" si="0"/>
        <v>0</v>
      </c>
      <c r="H48" s="79"/>
      <c r="I48" s="80"/>
      <c r="J48" s="80"/>
      <c r="K48" s="81">
        <f t="shared" si="1"/>
        <v>0</v>
      </c>
      <c r="L48" s="79"/>
      <c r="M48" s="80"/>
      <c r="N48" s="80"/>
      <c r="O48" s="81">
        <f t="shared" si="2"/>
        <v>0</v>
      </c>
      <c r="P48" s="79"/>
      <c r="Q48" s="80"/>
      <c r="R48" s="80"/>
      <c r="S48" s="81">
        <f t="shared" si="3"/>
        <v>0</v>
      </c>
      <c r="T48" s="82"/>
      <c r="U48" s="83"/>
      <c r="V48" s="84"/>
      <c r="W48" s="84"/>
      <c r="X48" s="84"/>
      <c r="Y48" s="85">
        <f t="shared" si="4"/>
        <v>0</v>
      </c>
      <c r="Z48" s="79"/>
      <c r="AA48" s="80"/>
      <c r="AB48" s="80"/>
      <c r="AC48" s="81">
        <f t="shared" si="5"/>
        <v>0</v>
      </c>
      <c r="AD48" s="82"/>
    </row>
    <row r="49" spans="1:30" s="24" customFormat="1" ht="18" customHeight="1" x14ac:dyDescent="0.25">
      <c r="A49" s="86"/>
      <c r="B49" s="87"/>
      <c r="C49" s="78"/>
      <c r="D49" s="79"/>
      <c r="E49" s="80"/>
      <c r="F49" s="80"/>
      <c r="G49" s="81">
        <f t="shared" si="0"/>
        <v>0</v>
      </c>
      <c r="H49" s="79"/>
      <c r="I49" s="80"/>
      <c r="J49" s="80"/>
      <c r="K49" s="81">
        <f t="shared" si="1"/>
        <v>0</v>
      </c>
      <c r="L49" s="79"/>
      <c r="M49" s="80"/>
      <c r="N49" s="80"/>
      <c r="O49" s="81">
        <f t="shared" si="2"/>
        <v>0</v>
      </c>
      <c r="P49" s="79"/>
      <c r="Q49" s="80"/>
      <c r="R49" s="80"/>
      <c r="S49" s="81">
        <f t="shared" si="3"/>
        <v>0</v>
      </c>
      <c r="T49" s="82"/>
      <c r="U49" s="83"/>
      <c r="V49" s="84"/>
      <c r="W49" s="84"/>
      <c r="X49" s="84"/>
      <c r="Y49" s="85">
        <f t="shared" si="4"/>
        <v>0</v>
      </c>
      <c r="Z49" s="79"/>
      <c r="AA49" s="80"/>
      <c r="AB49" s="80"/>
      <c r="AC49" s="81">
        <f t="shared" si="5"/>
        <v>0</v>
      </c>
      <c r="AD49" s="82"/>
    </row>
    <row r="50" spans="1:30" s="24" customFormat="1" ht="18" customHeight="1" x14ac:dyDescent="0.25">
      <c r="A50" s="86"/>
      <c r="B50" s="87"/>
      <c r="C50" s="78"/>
      <c r="D50" s="79"/>
      <c r="E50" s="80"/>
      <c r="F50" s="80"/>
      <c r="G50" s="81">
        <f t="shared" si="0"/>
        <v>0</v>
      </c>
      <c r="H50" s="79"/>
      <c r="I50" s="80"/>
      <c r="J50" s="80"/>
      <c r="K50" s="81">
        <f t="shared" si="1"/>
        <v>0</v>
      </c>
      <c r="L50" s="79"/>
      <c r="M50" s="80"/>
      <c r="N50" s="80"/>
      <c r="O50" s="81">
        <f t="shared" si="2"/>
        <v>0</v>
      </c>
      <c r="P50" s="79"/>
      <c r="Q50" s="80"/>
      <c r="R50" s="80"/>
      <c r="S50" s="81">
        <f t="shared" si="3"/>
        <v>0</v>
      </c>
      <c r="T50" s="82"/>
      <c r="U50" s="83"/>
      <c r="V50" s="84"/>
      <c r="W50" s="84"/>
      <c r="X50" s="84"/>
      <c r="Y50" s="85">
        <f t="shared" si="4"/>
        <v>0</v>
      </c>
      <c r="Z50" s="79"/>
      <c r="AA50" s="80"/>
      <c r="AB50" s="80"/>
      <c r="AC50" s="81">
        <f t="shared" si="5"/>
        <v>0</v>
      </c>
      <c r="AD50" s="82"/>
    </row>
    <row r="51" spans="1:30" s="24" customFormat="1" ht="18" customHeight="1" x14ac:dyDescent="0.25">
      <c r="A51" s="86"/>
      <c r="B51" s="87"/>
      <c r="C51" s="78"/>
      <c r="D51" s="79"/>
      <c r="E51" s="80"/>
      <c r="F51" s="80"/>
      <c r="G51" s="81">
        <f t="shared" si="0"/>
        <v>0</v>
      </c>
      <c r="H51" s="79"/>
      <c r="I51" s="80"/>
      <c r="J51" s="80"/>
      <c r="K51" s="81">
        <f t="shared" si="1"/>
        <v>0</v>
      </c>
      <c r="L51" s="79"/>
      <c r="M51" s="80"/>
      <c r="N51" s="80"/>
      <c r="O51" s="81">
        <f t="shared" si="2"/>
        <v>0</v>
      </c>
      <c r="P51" s="79"/>
      <c r="Q51" s="80"/>
      <c r="R51" s="80"/>
      <c r="S51" s="81">
        <f t="shared" si="3"/>
        <v>0</v>
      </c>
      <c r="T51" s="82"/>
      <c r="U51" s="83"/>
      <c r="V51" s="84"/>
      <c r="W51" s="84"/>
      <c r="X51" s="84"/>
      <c r="Y51" s="85">
        <f t="shared" si="4"/>
        <v>0</v>
      </c>
      <c r="Z51" s="79"/>
      <c r="AA51" s="80"/>
      <c r="AB51" s="80"/>
      <c r="AC51" s="81">
        <f t="shared" si="5"/>
        <v>0</v>
      </c>
      <c r="AD51" s="82"/>
    </row>
    <row r="52" spans="1:30" s="24" customFormat="1" ht="18" customHeight="1" x14ac:dyDescent="0.25">
      <c r="A52" s="86"/>
      <c r="B52" s="87"/>
      <c r="C52" s="78"/>
      <c r="D52" s="79"/>
      <c r="E52" s="80"/>
      <c r="F52" s="80"/>
      <c r="G52" s="81">
        <f t="shared" si="0"/>
        <v>0</v>
      </c>
      <c r="H52" s="79"/>
      <c r="I52" s="80"/>
      <c r="J52" s="80"/>
      <c r="K52" s="81">
        <f t="shared" si="1"/>
        <v>0</v>
      </c>
      <c r="L52" s="79"/>
      <c r="M52" s="80"/>
      <c r="N52" s="80"/>
      <c r="O52" s="81">
        <f t="shared" si="2"/>
        <v>0</v>
      </c>
      <c r="P52" s="79"/>
      <c r="Q52" s="80"/>
      <c r="R52" s="80"/>
      <c r="S52" s="81">
        <f t="shared" si="3"/>
        <v>0</v>
      </c>
      <c r="T52" s="82"/>
      <c r="U52" s="83"/>
      <c r="V52" s="84"/>
      <c r="W52" s="84"/>
      <c r="X52" s="84"/>
      <c r="Y52" s="85">
        <f t="shared" si="4"/>
        <v>0</v>
      </c>
      <c r="Z52" s="79"/>
      <c r="AA52" s="80"/>
      <c r="AB52" s="80"/>
      <c r="AC52" s="81">
        <f t="shared" si="5"/>
        <v>0</v>
      </c>
      <c r="AD52" s="82"/>
    </row>
    <row r="53" spans="1:30" s="24" customFormat="1" ht="18" customHeight="1" x14ac:dyDescent="0.25">
      <c r="A53" s="86"/>
      <c r="B53" s="87"/>
      <c r="C53" s="78"/>
      <c r="D53" s="79"/>
      <c r="E53" s="80"/>
      <c r="F53" s="80"/>
      <c r="G53" s="81">
        <f t="shared" si="0"/>
        <v>0</v>
      </c>
      <c r="H53" s="79"/>
      <c r="I53" s="80"/>
      <c r="J53" s="80"/>
      <c r="K53" s="81">
        <f t="shared" si="1"/>
        <v>0</v>
      </c>
      <c r="L53" s="79"/>
      <c r="M53" s="80"/>
      <c r="N53" s="80"/>
      <c r="O53" s="81">
        <f t="shared" si="2"/>
        <v>0</v>
      </c>
      <c r="P53" s="79"/>
      <c r="Q53" s="80"/>
      <c r="R53" s="80"/>
      <c r="S53" s="81">
        <f t="shared" si="3"/>
        <v>0</v>
      </c>
      <c r="T53" s="82"/>
      <c r="U53" s="83"/>
      <c r="V53" s="84"/>
      <c r="W53" s="84"/>
      <c r="X53" s="84"/>
      <c r="Y53" s="85">
        <f t="shared" si="4"/>
        <v>0</v>
      </c>
      <c r="Z53" s="79"/>
      <c r="AA53" s="80"/>
      <c r="AB53" s="80"/>
      <c r="AC53" s="81">
        <f t="shared" si="5"/>
        <v>0</v>
      </c>
      <c r="AD53" s="82"/>
    </row>
    <row r="54" spans="1:30" s="24" customFormat="1" ht="18" customHeight="1" x14ac:dyDescent="0.25">
      <c r="A54" s="86"/>
      <c r="B54" s="87"/>
      <c r="C54" s="78"/>
      <c r="D54" s="79"/>
      <c r="E54" s="80"/>
      <c r="F54" s="80"/>
      <c r="G54" s="81">
        <f t="shared" si="0"/>
        <v>0</v>
      </c>
      <c r="H54" s="79"/>
      <c r="I54" s="80"/>
      <c r="J54" s="80"/>
      <c r="K54" s="81">
        <f t="shared" si="1"/>
        <v>0</v>
      </c>
      <c r="L54" s="79"/>
      <c r="M54" s="80"/>
      <c r="N54" s="80"/>
      <c r="O54" s="81">
        <f t="shared" si="2"/>
        <v>0</v>
      </c>
      <c r="P54" s="79"/>
      <c r="Q54" s="80"/>
      <c r="R54" s="80"/>
      <c r="S54" s="81">
        <f t="shared" si="3"/>
        <v>0</v>
      </c>
      <c r="T54" s="82"/>
      <c r="U54" s="83"/>
      <c r="V54" s="84"/>
      <c r="W54" s="84"/>
      <c r="X54" s="84"/>
      <c r="Y54" s="85">
        <f t="shared" si="4"/>
        <v>0</v>
      </c>
      <c r="Z54" s="79"/>
      <c r="AA54" s="80"/>
      <c r="AB54" s="80"/>
      <c r="AC54" s="81">
        <f t="shared" si="5"/>
        <v>0</v>
      </c>
      <c r="AD54" s="82"/>
    </row>
    <row r="55" spans="1:30" s="24" customFormat="1" ht="18" customHeight="1" x14ac:dyDescent="0.25">
      <c r="A55" s="86"/>
      <c r="B55" s="87"/>
      <c r="C55" s="78"/>
      <c r="D55" s="79"/>
      <c r="E55" s="80"/>
      <c r="F55" s="80"/>
      <c r="G55" s="81">
        <f t="shared" si="0"/>
        <v>0</v>
      </c>
      <c r="H55" s="79"/>
      <c r="I55" s="80"/>
      <c r="J55" s="80"/>
      <c r="K55" s="81">
        <f t="shared" si="1"/>
        <v>0</v>
      </c>
      <c r="L55" s="79"/>
      <c r="M55" s="80"/>
      <c r="N55" s="80"/>
      <c r="O55" s="81">
        <f t="shared" si="2"/>
        <v>0</v>
      </c>
      <c r="P55" s="79"/>
      <c r="Q55" s="80"/>
      <c r="R55" s="80"/>
      <c r="S55" s="81">
        <f t="shared" si="3"/>
        <v>0</v>
      </c>
      <c r="T55" s="82"/>
      <c r="U55" s="83"/>
      <c r="V55" s="84"/>
      <c r="W55" s="84"/>
      <c r="X55" s="84"/>
      <c r="Y55" s="85">
        <f t="shared" si="4"/>
        <v>0</v>
      </c>
      <c r="Z55" s="79"/>
      <c r="AA55" s="80"/>
      <c r="AB55" s="80"/>
      <c r="AC55" s="81">
        <f t="shared" si="5"/>
        <v>0</v>
      </c>
      <c r="AD55" s="82"/>
    </row>
    <row r="56" spans="1:30" s="24" customFormat="1" ht="18" customHeight="1" x14ac:dyDescent="0.25">
      <c r="A56" s="86"/>
      <c r="B56" s="87"/>
      <c r="C56" s="78"/>
      <c r="D56" s="79"/>
      <c r="E56" s="80"/>
      <c r="F56" s="80"/>
      <c r="G56" s="81">
        <f t="shared" si="0"/>
        <v>0</v>
      </c>
      <c r="H56" s="79"/>
      <c r="I56" s="80"/>
      <c r="J56" s="80"/>
      <c r="K56" s="81">
        <f t="shared" si="1"/>
        <v>0</v>
      </c>
      <c r="L56" s="79"/>
      <c r="M56" s="80"/>
      <c r="N56" s="80"/>
      <c r="O56" s="81">
        <f t="shared" si="2"/>
        <v>0</v>
      </c>
      <c r="P56" s="79"/>
      <c r="Q56" s="80"/>
      <c r="R56" s="80"/>
      <c r="S56" s="81">
        <f t="shared" si="3"/>
        <v>0</v>
      </c>
      <c r="T56" s="82"/>
      <c r="U56" s="83"/>
      <c r="V56" s="84"/>
      <c r="W56" s="84"/>
      <c r="X56" s="84"/>
      <c r="Y56" s="85">
        <f t="shared" si="4"/>
        <v>0</v>
      </c>
      <c r="Z56" s="79"/>
      <c r="AA56" s="80"/>
      <c r="AB56" s="80"/>
      <c r="AC56" s="81">
        <f t="shared" si="5"/>
        <v>0</v>
      </c>
      <c r="AD56" s="82"/>
    </row>
    <row r="57" spans="1:30" s="24" customFormat="1" ht="18" customHeight="1" x14ac:dyDescent="0.25">
      <c r="A57" s="86"/>
      <c r="B57" s="87"/>
      <c r="C57" s="78"/>
      <c r="D57" s="79"/>
      <c r="E57" s="80"/>
      <c r="F57" s="80"/>
      <c r="G57" s="81">
        <f t="shared" si="0"/>
        <v>0</v>
      </c>
      <c r="H57" s="79"/>
      <c r="I57" s="80"/>
      <c r="J57" s="80"/>
      <c r="K57" s="81">
        <f t="shared" si="1"/>
        <v>0</v>
      </c>
      <c r="L57" s="79"/>
      <c r="M57" s="80"/>
      <c r="N57" s="80"/>
      <c r="O57" s="81">
        <f t="shared" si="2"/>
        <v>0</v>
      </c>
      <c r="P57" s="79"/>
      <c r="Q57" s="80"/>
      <c r="R57" s="80"/>
      <c r="S57" s="81">
        <f t="shared" si="3"/>
        <v>0</v>
      </c>
      <c r="T57" s="82"/>
      <c r="U57" s="83"/>
      <c r="V57" s="84"/>
      <c r="W57" s="84"/>
      <c r="X57" s="84"/>
      <c r="Y57" s="85">
        <f t="shared" si="4"/>
        <v>0</v>
      </c>
      <c r="Z57" s="79"/>
      <c r="AA57" s="80"/>
      <c r="AB57" s="80"/>
      <c r="AC57" s="81">
        <f t="shared" si="5"/>
        <v>0</v>
      </c>
      <c r="AD57" s="82"/>
    </row>
    <row r="58" spans="1:30" s="24" customFormat="1" ht="18" customHeight="1" x14ac:dyDescent="0.25">
      <c r="A58" s="86"/>
      <c r="B58" s="87"/>
      <c r="C58" s="78"/>
      <c r="D58" s="79"/>
      <c r="E58" s="80"/>
      <c r="F58" s="80"/>
      <c r="G58" s="81">
        <f t="shared" si="0"/>
        <v>0</v>
      </c>
      <c r="H58" s="79"/>
      <c r="I58" s="80"/>
      <c r="J58" s="80"/>
      <c r="K58" s="81">
        <f t="shared" si="1"/>
        <v>0</v>
      </c>
      <c r="L58" s="79"/>
      <c r="M58" s="80"/>
      <c r="N58" s="80"/>
      <c r="O58" s="81">
        <f t="shared" si="2"/>
        <v>0</v>
      </c>
      <c r="P58" s="79"/>
      <c r="Q58" s="80"/>
      <c r="R58" s="80"/>
      <c r="S58" s="81">
        <f t="shared" si="3"/>
        <v>0</v>
      </c>
      <c r="T58" s="82"/>
      <c r="U58" s="83"/>
      <c r="V58" s="84"/>
      <c r="W58" s="84"/>
      <c r="X58" s="84"/>
      <c r="Y58" s="85">
        <f t="shared" si="4"/>
        <v>0</v>
      </c>
      <c r="Z58" s="79"/>
      <c r="AA58" s="80"/>
      <c r="AB58" s="80"/>
      <c r="AC58" s="81">
        <f t="shared" si="5"/>
        <v>0</v>
      </c>
      <c r="AD58" s="82"/>
    </row>
    <row r="59" spans="1:30" s="24" customFormat="1" ht="18" customHeight="1" x14ac:dyDescent="0.25">
      <c r="A59" s="86"/>
      <c r="B59" s="87"/>
      <c r="C59" s="78"/>
      <c r="D59" s="79"/>
      <c r="E59" s="80"/>
      <c r="F59" s="80"/>
      <c r="G59" s="81">
        <f t="shared" si="0"/>
        <v>0</v>
      </c>
      <c r="H59" s="79"/>
      <c r="I59" s="80"/>
      <c r="J59" s="80"/>
      <c r="K59" s="81">
        <f t="shared" si="1"/>
        <v>0</v>
      </c>
      <c r="L59" s="79"/>
      <c r="M59" s="80"/>
      <c r="N59" s="80"/>
      <c r="O59" s="81">
        <f t="shared" si="2"/>
        <v>0</v>
      </c>
      <c r="P59" s="79"/>
      <c r="Q59" s="80"/>
      <c r="R59" s="80"/>
      <c r="S59" s="81">
        <f t="shared" si="3"/>
        <v>0</v>
      </c>
      <c r="T59" s="82"/>
      <c r="U59" s="83"/>
      <c r="V59" s="84"/>
      <c r="W59" s="84"/>
      <c r="X59" s="84"/>
      <c r="Y59" s="85">
        <f t="shared" si="4"/>
        <v>0</v>
      </c>
      <c r="Z59" s="79"/>
      <c r="AA59" s="80"/>
      <c r="AB59" s="80"/>
      <c r="AC59" s="81">
        <f t="shared" si="5"/>
        <v>0</v>
      </c>
      <c r="AD59" s="82"/>
    </row>
    <row r="60" spans="1:30" s="24" customFormat="1" ht="18" customHeight="1" x14ac:dyDescent="0.25">
      <c r="A60" s="86"/>
      <c r="B60" s="87"/>
      <c r="C60" s="78"/>
      <c r="D60" s="79"/>
      <c r="E60" s="80"/>
      <c r="F60" s="80"/>
      <c r="G60" s="81">
        <f t="shared" si="0"/>
        <v>0</v>
      </c>
      <c r="H60" s="79"/>
      <c r="I60" s="80"/>
      <c r="J60" s="80"/>
      <c r="K60" s="81">
        <f t="shared" si="1"/>
        <v>0</v>
      </c>
      <c r="L60" s="79"/>
      <c r="M60" s="80"/>
      <c r="N60" s="80"/>
      <c r="O60" s="81">
        <f t="shared" si="2"/>
        <v>0</v>
      </c>
      <c r="P60" s="79"/>
      <c r="Q60" s="80"/>
      <c r="R60" s="80"/>
      <c r="S60" s="81">
        <f t="shared" si="3"/>
        <v>0</v>
      </c>
      <c r="T60" s="82"/>
      <c r="U60" s="83"/>
      <c r="V60" s="84"/>
      <c r="W60" s="84"/>
      <c r="X60" s="84"/>
      <c r="Y60" s="85">
        <f t="shared" si="4"/>
        <v>0</v>
      </c>
      <c r="Z60" s="79"/>
      <c r="AA60" s="80"/>
      <c r="AB60" s="80"/>
      <c r="AC60" s="81">
        <f t="shared" si="5"/>
        <v>0</v>
      </c>
      <c r="AD60" s="82"/>
    </row>
    <row r="61" spans="1:30" s="24" customFormat="1" ht="18" customHeight="1" x14ac:dyDescent="0.25">
      <c r="A61" s="86"/>
      <c r="B61" s="87"/>
      <c r="C61" s="78"/>
      <c r="D61" s="79"/>
      <c r="E61" s="80"/>
      <c r="F61" s="80"/>
      <c r="G61" s="81">
        <f t="shared" si="0"/>
        <v>0</v>
      </c>
      <c r="H61" s="79"/>
      <c r="I61" s="80"/>
      <c r="J61" s="80"/>
      <c r="K61" s="81">
        <f t="shared" si="1"/>
        <v>0</v>
      </c>
      <c r="L61" s="79"/>
      <c r="M61" s="80"/>
      <c r="N61" s="80"/>
      <c r="O61" s="81">
        <f t="shared" si="2"/>
        <v>0</v>
      </c>
      <c r="P61" s="79"/>
      <c r="Q61" s="80"/>
      <c r="R61" s="80"/>
      <c r="S61" s="81">
        <f t="shared" si="3"/>
        <v>0</v>
      </c>
      <c r="T61" s="82"/>
      <c r="U61" s="83"/>
      <c r="V61" s="84"/>
      <c r="W61" s="84"/>
      <c r="X61" s="84"/>
      <c r="Y61" s="85">
        <f t="shared" si="4"/>
        <v>0</v>
      </c>
      <c r="Z61" s="79"/>
      <c r="AA61" s="80"/>
      <c r="AB61" s="80"/>
      <c r="AC61" s="81">
        <f t="shared" si="5"/>
        <v>0</v>
      </c>
      <c r="AD61" s="82"/>
    </row>
    <row r="62" spans="1:30" s="24" customFormat="1" ht="18" customHeight="1" x14ac:dyDescent="0.25">
      <c r="A62" s="86"/>
      <c r="B62" s="87"/>
      <c r="C62" s="78"/>
      <c r="D62" s="79"/>
      <c r="E62" s="80"/>
      <c r="F62" s="80"/>
      <c r="G62" s="81">
        <f t="shared" si="0"/>
        <v>0</v>
      </c>
      <c r="H62" s="79"/>
      <c r="I62" s="80"/>
      <c r="J62" s="80"/>
      <c r="K62" s="81">
        <f t="shared" si="1"/>
        <v>0</v>
      </c>
      <c r="L62" s="79"/>
      <c r="M62" s="80"/>
      <c r="N62" s="80"/>
      <c r="O62" s="81">
        <f t="shared" si="2"/>
        <v>0</v>
      </c>
      <c r="P62" s="79"/>
      <c r="Q62" s="80"/>
      <c r="R62" s="80"/>
      <c r="S62" s="81">
        <f t="shared" si="3"/>
        <v>0</v>
      </c>
      <c r="T62" s="82"/>
      <c r="U62" s="83"/>
      <c r="V62" s="84"/>
      <c r="W62" s="84"/>
      <c r="X62" s="84"/>
      <c r="Y62" s="85">
        <f t="shared" si="4"/>
        <v>0</v>
      </c>
      <c r="Z62" s="79"/>
      <c r="AA62" s="80"/>
      <c r="AB62" s="80"/>
      <c r="AC62" s="81">
        <f t="shared" si="5"/>
        <v>0</v>
      </c>
      <c r="AD62" s="82"/>
    </row>
    <row r="63" spans="1:30" s="24" customFormat="1" ht="18" customHeight="1" x14ac:dyDescent="0.25">
      <c r="A63" s="86"/>
      <c r="B63" s="87"/>
      <c r="C63" s="78"/>
      <c r="D63" s="79"/>
      <c r="E63" s="26"/>
      <c r="F63" s="80"/>
      <c r="G63" s="81">
        <f t="shared" si="0"/>
        <v>0</v>
      </c>
      <c r="H63" s="79"/>
      <c r="I63" s="80"/>
      <c r="J63" s="80"/>
      <c r="K63" s="81">
        <f t="shared" si="1"/>
        <v>0</v>
      </c>
      <c r="L63" s="79"/>
      <c r="M63" s="80"/>
      <c r="N63" s="80"/>
      <c r="O63" s="81">
        <f t="shared" si="2"/>
        <v>0</v>
      </c>
      <c r="P63" s="79"/>
      <c r="Q63" s="80"/>
      <c r="R63" s="80"/>
      <c r="S63" s="81">
        <f t="shared" si="3"/>
        <v>0</v>
      </c>
      <c r="T63" s="82"/>
      <c r="U63" s="83"/>
      <c r="V63" s="84"/>
      <c r="W63" s="84"/>
      <c r="X63" s="84"/>
      <c r="Y63" s="85">
        <f t="shared" si="4"/>
        <v>0</v>
      </c>
      <c r="Z63" s="79"/>
      <c r="AA63" s="80"/>
      <c r="AB63" s="80"/>
      <c r="AC63" s="81">
        <f t="shared" si="5"/>
        <v>0</v>
      </c>
      <c r="AD63" s="82"/>
    </row>
    <row r="64" spans="1:30" s="24" customFormat="1" ht="18" customHeight="1" x14ac:dyDescent="0.25">
      <c r="A64" s="86"/>
      <c r="B64" s="87"/>
      <c r="C64" s="78"/>
      <c r="D64" s="79"/>
      <c r="E64" s="80"/>
      <c r="F64" s="80"/>
      <c r="G64" s="81">
        <f t="shared" si="0"/>
        <v>0</v>
      </c>
      <c r="H64" s="79"/>
      <c r="I64" s="80"/>
      <c r="J64" s="80"/>
      <c r="K64" s="81">
        <f t="shared" si="1"/>
        <v>0</v>
      </c>
      <c r="L64" s="79"/>
      <c r="M64" s="80"/>
      <c r="N64" s="80"/>
      <c r="O64" s="81">
        <f t="shared" si="2"/>
        <v>0</v>
      </c>
      <c r="P64" s="79"/>
      <c r="Q64" s="80"/>
      <c r="R64" s="80"/>
      <c r="S64" s="81">
        <f t="shared" si="3"/>
        <v>0</v>
      </c>
      <c r="T64" s="82"/>
      <c r="U64" s="83"/>
      <c r="V64" s="84"/>
      <c r="W64" s="84"/>
      <c r="X64" s="84"/>
      <c r="Y64" s="85">
        <f t="shared" si="4"/>
        <v>0</v>
      </c>
      <c r="Z64" s="79"/>
      <c r="AA64" s="80"/>
      <c r="AB64" s="80"/>
      <c r="AC64" s="81">
        <f t="shared" si="5"/>
        <v>0</v>
      </c>
      <c r="AD64" s="82"/>
    </row>
    <row r="65" spans="1:30" s="24" customFormat="1" ht="18" customHeight="1" x14ac:dyDescent="0.25">
      <c r="A65" s="86"/>
      <c r="B65" s="87"/>
      <c r="C65" s="78"/>
      <c r="D65" s="79"/>
      <c r="E65" s="80"/>
      <c r="F65" s="80"/>
      <c r="G65" s="81">
        <f t="shared" si="0"/>
        <v>0</v>
      </c>
      <c r="H65" s="79"/>
      <c r="I65" s="80"/>
      <c r="J65" s="80"/>
      <c r="K65" s="81">
        <f t="shared" si="1"/>
        <v>0</v>
      </c>
      <c r="L65" s="79"/>
      <c r="M65" s="80"/>
      <c r="N65" s="80"/>
      <c r="O65" s="81">
        <f t="shared" si="2"/>
        <v>0</v>
      </c>
      <c r="P65" s="79"/>
      <c r="Q65" s="80"/>
      <c r="R65" s="80"/>
      <c r="S65" s="81">
        <f t="shared" si="3"/>
        <v>0</v>
      </c>
      <c r="T65" s="82"/>
      <c r="U65" s="83"/>
      <c r="V65" s="84"/>
      <c r="W65" s="84"/>
      <c r="X65" s="84"/>
      <c r="Y65" s="85">
        <f t="shared" si="4"/>
        <v>0</v>
      </c>
      <c r="Z65" s="79"/>
      <c r="AA65" s="80"/>
      <c r="AB65" s="80"/>
      <c r="AC65" s="81">
        <f t="shared" si="5"/>
        <v>0</v>
      </c>
      <c r="AD65" s="82"/>
    </row>
    <row r="66" spans="1:30" s="24" customFormat="1" ht="18" customHeight="1" x14ac:dyDescent="0.25">
      <c r="A66" s="86"/>
      <c r="B66" s="87"/>
      <c r="C66" s="78"/>
      <c r="D66" s="79"/>
      <c r="E66" s="80"/>
      <c r="F66" s="80"/>
      <c r="G66" s="81">
        <f t="shared" si="0"/>
        <v>0</v>
      </c>
      <c r="H66" s="79"/>
      <c r="I66" s="80"/>
      <c r="J66" s="80"/>
      <c r="K66" s="81">
        <f t="shared" si="1"/>
        <v>0</v>
      </c>
      <c r="L66" s="79"/>
      <c r="M66" s="80"/>
      <c r="N66" s="80"/>
      <c r="O66" s="81">
        <f t="shared" si="2"/>
        <v>0</v>
      </c>
      <c r="P66" s="79"/>
      <c r="Q66" s="80"/>
      <c r="R66" s="80"/>
      <c r="S66" s="81">
        <f t="shared" si="3"/>
        <v>0</v>
      </c>
      <c r="T66" s="82"/>
      <c r="U66" s="83"/>
      <c r="V66" s="84"/>
      <c r="W66" s="84"/>
      <c r="X66" s="84"/>
      <c r="Y66" s="85">
        <f t="shared" si="4"/>
        <v>0</v>
      </c>
      <c r="Z66" s="79"/>
      <c r="AA66" s="80"/>
      <c r="AB66" s="80"/>
      <c r="AC66" s="81">
        <f t="shared" si="5"/>
        <v>0</v>
      </c>
      <c r="AD66" s="82"/>
    </row>
    <row r="67" spans="1:30" s="24" customFormat="1" ht="18" customHeight="1" x14ac:dyDescent="0.25">
      <c r="A67" s="86"/>
      <c r="B67" s="87"/>
      <c r="C67" s="78"/>
      <c r="D67" s="79"/>
      <c r="E67" s="80"/>
      <c r="F67" s="80"/>
      <c r="G67" s="81">
        <f t="shared" si="0"/>
        <v>0</v>
      </c>
      <c r="H67" s="79"/>
      <c r="I67" s="80"/>
      <c r="J67" s="80"/>
      <c r="K67" s="81">
        <f t="shared" si="1"/>
        <v>0</v>
      </c>
      <c r="L67" s="79"/>
      <c r="M67" s="80"/>
      <c r="N67" s="80"/>
      <c r="O67" s="81">
        <f t="shared" si="2"/>
        <v>0</v>
      </c>
      <c r="P67" s="79"/>
      <c r="Q67" s="80"/>
      <c r="R67" s="80"/>
      <c r="S67" s="81">
        <f t="shared" si="3"/>
        <v>0</v>
      </c>
      <c r="T67" s="82"/>
      <c r="U67" s="83"/>
      <c r="V67" s="84"/>
      <c r="W67" s="84"/>
      <c r="X67" s="84"/>
      <c r="Y67" s="85">
        <f t="shared" si="4"/>
        <v>0</v>
      </c>
      <c r="Z67" s="79"/>
      <c r="AA67" s="80"/>
      <c r="AB67" s="80"/>
      <c r="AC67" s="81">
        <f t="shared" si="5"/>
        <v>0</v>
      </c>
      <c r="AD67" s="82"/>
    </row>
    <row r="68" spans="1:30" s="24" customFormat="1" ht="18" customHeight="1" x14ac:dyDescent="0.25">
      <c r="A68" s="86"/>
      <c r="B68" s="87"/>
      <c r="C68" s="78"/>
      <c r="D68" s="79"/>
      <c r="E68" s="80"/>
      <c r="F68" s="80"/>
      <c r="G68" s="81">
        <f t="shared" si="0"/>
        <v>0</v>
      </c>
      <c r="H68" s="79"/>
      <c r="I68" s="80"/>
      <c r="J68" s="80"/>
      <c r="K68" s="81">
        <f t="shared" si="1"/>
        <v>0</v>
      </c>
      <c r="L68" s="79"/>
      <c r="M68" s="80"/>
      <c r="N68" s="80"/>
      <c r="O68" s="81">
        <f t="shared" si="2"/>
        <v>0</v>
      </c>
      <c r="P68" s="79"/>
      <c r="Q68" s="80"/>
      <c r="R68" s="80"/>
      <c r="S68" s="81">
        <f t="shared" si="3"/>
        <v>0</v>
      </c>
      <c r="T68" s="82"/>
      <c r="U68" s="83"/>
      <c r="V68" s="84"/>
      <c r="W68" s="84"/>
      <c r="X68" s="84"/>
      <c r="Y68" s="85">
        <f t="shared" si="4"/>
        <v>0</v>
      </c>
      <c r="Z68" s="79"/>
      <c r="AA68" s="80"/>
      <c r="AB68" s="80"/>
      <c r="AC68" s="81">
        <f t="shared" si="5"/>
        <v>0</v>
      </c>
      <c r="AD68" s="82"/>
    </row>
    <row r="69" spans="1:30" s="24" customFormat="1" ht="18" customHeight="1" x14ac:dyDescent="0.25">
      <c r="A69" s="86"/>
      <c r="B69" s="87"/>
      <c r="C69" s="78"/>
      <c r="D69" s="79"/>
      <c r="E69" s="80"/>
      <c r="F69" s="80"/>
      <c r="G69" s="81">
        <f t="shared" si="0"/>
        <v>0</v>
      </c>
      <c r="H69" s="79"/>
      <c r="I69" s="80"/>
      <c r="J69" s="80"/>
      <c r="K69" s="81">
        <f t="shared" si="1"/>
        <v>0</v>
      </c>
      <c r="L69" s="79"/>
      <c r="M69" s="80"/>
      <c r="N69" s="80"/>
      <c r="O69" s="81">
        <f t="shared" si="2"/>
        <v>0</v>
      </c>
      <c r="P69" s="79"/>
      <c r="Q69" s="80"/>
      <c r="R69" s="80"/>
      <c r="S69" s="81">
        <f t="shared" si="3"/>
        <v>0</v>
      </c>
      <c r="T69" s="82"/>
      <c r="U69" s="83"/>
      <c r="V69" s="84"/>
      <c r="W69" s="84"/>
      <c r="X69" s="84"/>
      <c r="Y69" s="85">
        <f t="shared" si="4"/>
        <v>0</v>
      </c>
      <c r="Z69" s="79"/>
      <c r="AA69" s="80"/>
      <c r="AB69" s="80"/>
      <c r="AC69" s="81">
        <f t="shared" si="5"/>
        <v>0</v>
      </c>
      <c r="AD69" s="82"/>
    </row>
    <row r="70" spans="1:30" s="24" customFormat="1" ht="18" customHeight="1" x14ac:dyDescent="0.25">
      <c r="A70" s="86"/>
      <c r="B70" s="87"/>
      <c r="C70" s="78"/>
      <c r="D70" s="79"/>
      <c r="E70" s="80"/>
      <c r="F70" s="80"/>
      <c r="G70" s="81">
        <f t="shared" si="0"/>
        <v>0</v>
      </c>
      <c r="H70" s="79"/>
      <c r="I70" s="80"/>
      <c r="J70" s="80"/>
      <c r="K70" s="81">
        <f t="shared" si="1"/>
        <v>0</v>
      </c>
      <c r="L70" s="79"/>
      <c r="M70" s="80"/>
      <c r="N70" s="80"/>
      <c r="O70" s="81">
        <f t="shared" si="2"/>
        <v>0</v>
      </c>
      <c r="P70" s="79"/>
      <c r="Q70" s="80"/>
      <c r="R70" s="80"/>
      <c r="S70" s="81">
        <f t="shared" si="3"/>
        <v>0</v>
      </c>
      <c r="T70" s="82"/>
      <c r="U70" s="83"/>
      <c r="V70" s="84"/>
      <c r="W70" s="84"/>
      <c r="X70" s="84"/>
      <c r="Y70" s="85">
        <f t="shared" si="4"/>
        <v>0</v>
      </c>
      <c r="Z70" s="79"/>
      <c r="AA70" s="80"/>
      <c r="AB70" s="80"/>
      <c r="AC70" s="81">
        <f t="shared" si="5"/>
        <v>0</v>
      </c>
      <c r="AD70" s="82"/>
    </row>
    <row r="71" spans="1:30" s="24" customFormat="1" ht="18" customHeight="1" x14ac:dyDescent="0.25">
      <c r="A71" s="86"/>
      <c r="B71" s="87"/>
      <c r="C71" s="78"/>
      <c r="D71" s="79"/>
      <c r="E71" s="80"/>
      <c r="F71" s="80"/>
      <c r="G71" s="81">
        <f t="shared" si="0"/>
        <v>0</v>
      </c>
      <c r="H71" s="79"/>
      <c r="I71" s="80"/>
      <c r="J71" s="80"/>
      <c r="K71" s="81">
        <f t="shared" si="1"/>
        <v>0</v>
      </c>
      <c r="L71" s="79"/>
      <c r="M71" s="80"/>
      <c r="N71" s="80"/>
      <c r="O71" s="81">
        <f t="shared" si="2"/>
        <v>0</v>
      </c>
      <c r="P71" s="79"/>
      <c r="Q71" s="80"/>
      <c r="R71" s="80"/>
      <c r="S71" s="81">
        <f t="shared" si="3"/>
        <v>0</v>
      </c>
      <c r="T71" s="82"/>
      <c r="U71" s="83"/>
      <c r="V71" s="84"/>
      <c r="W71" s="84"/>
      <c r="X71" s="84"/>
      <c r="Y71" s="85">
        <f t="shared" si="4"/>
        <v>0</v>
      </c>
      <c r="Z71" s="79"/>
      <c r="AA71" s="80"/>
      <c r="AB71" s="80"/>
      <c r="AC71" s="81">
        <f t="shared" si="5"/>
        <v>0</v>
      </c>
      <c r="AD71" s="82"/>
    </row>
    <row r="72" spans="1:30" s="24" customFormat="1" ht="18" customHeight="1" x14ac:dyDescent="0.25">
      <c r="A72" s="86"/>
      <c r="B72" s="87"/>
      <c r="C72" s="78"/>
      <c r="D72" s="79"/>
      <c r="E72" s="80"/>
      <c r="F72" s="80"/>
      <c r="G72" s="81">
        <f t="shared" si="0"/>
        <v>0</v>
      </c>
      <c r="H72" s="79"/>
      <c r="I72" s="80"/>
      <c r="J72" s="80"/>
      <c r="K72" s="81">
        <f t="shared" si="1"/>
        <v>0</v>
      </c>
      <c r="L72" s="79"/>
      <c r="M72" s="80"/>
      <c r="N72" s="80"/>
      <c r="O72" s="81">
        <f t="shared" si="2"/>
        <v>0</v>
      </c>
      <c r="P72" s="79"/>
      <c r="Q72" s="80"/>
      <c r="R72" s="80"/>
      <c r="S72" s="81">
        <f t="shared" si="3"/>
        <v>0</v>
      </c>
      <c r="T72" s="82"/>
      <c r="U72" s="83"/>
      <c r="V72" s="84"/>
      <c r="W72" s="84"/>
      <c r="X72" s="84"/>
      <c r="Y72" s="85">
        <f t="shared" si="4"/>
        <v>0</v>
      </c>
      <c r="Z72" s="79"/>
      <c r="AA72" s="80"/>
      <c r="AB72" s="80"/>
      <c r="AC72" s="81">
        <f t="shared" si="5"/>
        <v>0</v>
      </c>
      <c r="AD72" s="82"/>
    </row>
    <row r="73" spans="1:30" s="24" customFormat="1" ht="18" customHeight="1" x14ac:dyDescent="0.25">
      <c r="A73" s="86"/>
      <c r="B73" s="87"/>
      <c r="C73" s="78"/>
      <c r="D73" s="79"/>
      <c r="E73" s="80"/>
      <c r="F73" s="80"/>
      <c r="G73" s="81">
        <f t="shared" si="0"/>
        <v>0</v>
      </c>
      <c r="H73" s="79"/>
      <c r="I73" s="80"/>
      <c r="J73" s="80"/>
      <c r="K73" s="81">
        <f t="shared" si="1"/>
        <v>0</v>
      </c>
      <c r="L73" s="79"/>
      <c r="M73" s="80"/>
      <c r="N73" s="80"/>
      <c r="O73" s="81">
        <f t="shared" si="2"/>
        <v>0</v>
      </c>
      <c r="P73" s="79"/>
      <c r="Q73" s="80"/>
      <c r="R73" s="80"/>
      <c r="S73" s="81">
        <f t="shared" si="3"/>
        <v>0</v>
      </c>
      <c r="T73" s="82"/>
      <c r="U73" s="83"/>
      <c r="V73" s="84"/>
      <c r="W73" s="84"/>
      <c r="X73" s="84"/>
      <c r="Y73" s="85">
        <f t="shared" si="4"/>
        <v>0</v>
      </c>
      <c r="Z73" s="79"/>
      <c r="AA73" s="80"/>
      <c r="AB73" s="80"/>
      <c r="AC73" s="81">
        <f t="shared" si="5"/>
        <v>0</v>
      </c>
      <c r="AD73" s="82"/>
    </row>
    <row r="74" spans="1:30" s="24" customFormat="1" ht="18" customHeight="1" x14ac:dyDescent="0.25">
      <c r="A74" s="86"/>
      <c r="B74" s="87"/>
      <c r="C74" s="78"/>
      <c r="D74" s="79"/>
      <c r="E74" s="80"/>
      <c r="F74" s="80"/>
      <c r="G74" s="81">
        <f t="shared" ref="G74:G106" si="6">D74*E74</f>
        <v>0</v>
      </c>
      <c r="H74" s="79"/>
      <c r="I74" s="80"/>
      <c r="J74" s="80"/>
      <c r="K74" s="81">
        <f t="shared" ref="K74:K106" si="7">H74*I74</f>
        <v>0</v>
      </c>
      <c r="L74" s="79"/>
      <c r="M74" s="80"/>
      <c r="N74" s="80"/>
      <c r="O74" s="81">
        <f t="shared" ref="O74:O106" si="8">L74*M74</f>
        <v>0</v>
      </c>
      <c r="P74" s="79"/>
      <c r="Q74" s="80"/>
      <c r="R74" s="80"/>
      <c r="S74" s="81">
        <f t="shared" ref="S74:S106" si="9">P74*Q74</f>
        <v>0</v>
      </c>
      <c r="T74" s="82"/>
      <c r="U74" s="83"/>
      <c r="V74" s="84"/>
      <c r="W74" s="84"/>
      <c r="X74" s="84"/>
      <c r="Y74" s="85">
        <f t="shared" si="4"/>
        <v>0</v>
      </c>
      <c r="Z74" s="79"/>
      <c r="AA74" s="80"/>
      <c r="AB74" s="80"/>
      <c r="AC74" s="81">
        <f t="shared" si="5"/>
        <v>0</v>
      </c>
      <c r="AD74" s="82"/>
    </row>
    <row r="75" spans="1:30" s="24" customFormat="1" ht="18" customHeight="1" x14ac:dyDescent="0.25">
      <c r="A75" s="86"/>
      <c r="B75" s="87"/>
      <c r="C75" s="78"/>
      <c r="D75" s="79"/>
      <c r="E75" s="80"/>
      <c r="F75" s="80"/>
      <c r="G75" s="81">
        <f t="shared" si="6"/>
        <v>0</v>
      </c>
      <c r="H75" s="79"/>
      <c r="I75" s="80"/>
      <c r="J75" s="80"/>
      <c r="K75" s="81">
        <f t="shared" si="7"/>
        <v>0</v>
      </c>
      <c r="L75" s="79"/>
      <c r="M75" s="80"/>
      <c r="N75" s="80"/>
      <c r="O75" s="81">
        <f t="shared" si="8"/>
        <v>0</v>
      </c>
      <c r="P75" s="79"/>
      <c r="Q75" s="80"/>
      <c r="R75" s="80"/>
      <c r="S75" s="81">
        <f t="shared" si="9"/>
        <v>0</v>
      </c>
      <c r="T75" s="82"/>
      <c r="U75" s="83"/>
      <c r="V75" s="84"/>
      <c r="W75" s="84"/>
      <c r="X75" s="84"/>
      <c r="Y75" s="85">
        <f t="shared" ref="Y75:Y106" si="10">W75*X75</f>
        <v>0</v>
      </c>
      <c r="Z75" s="79"/>
      <c r="AA75" s="80"/>
      <c r="AB75" s="80"/>
      <c r="AC75" s="81">
        <f t="shared" ref="AC75:AC106" si="11">Z75*AA75</f>
        <v>0</v>
      </c>
      <c r="AD75" s="82"/>
    </row>
    <row r="76" spans="1:30" s="24" customFormat="1" ht="18" customHeight="1" x14ac:dyDescent="0.25">
      <c r="A76" s="86"/>
      <c r="B76" s="87"/>
      <c r="C76" s="78"/>
      <c r="D76" s="79"/>
      <c r="E76" s="80"/>
      <c r="F76" s="80"/>
      <c r="G76" s="81">
        <f t="shared" si="6"/>
        <v>0</v>
      </c>
      <c r="H76" s="79"/>
      <c r="I76" s="80"/>
      <c r="J76" s="80"/>
      <c r="K76" s="81">
        <f t="shared" si="7"/>
        <v>0</v>
      </c>
      <c r="L76" s="79"/>
      <c r="M76" s="80"/>
      <c r="N76" s="80"/>
      <c r="O76" s="81">
        <f t="shared" si="8"/>
        <v>0</v>
      </c>
      <c r="P76" s="79"/>
      <c r="Q76" s="80"/>
      <c r="R76" s="80"/>
      <c r="S76" s="81">
        <f t="shared" si="9"/>
        <v>0</v>
      </c>
      <c r="T76" s="82"/>
      <c r="U76" s="83"/>
      <c r="V76" s="84"/>
      <c r="W76" s="84"/>
      <c r="X76" s="84"/>
      <c r="Y76" s="85">
        <f t="shared" si="10"/>
        <v>0</v>
      </c>
      <c r="Z76" s="79"/>
      <c r="AA76" s="80"/>
      <c r="AB76" s="80"/>
      <c r="AC76" s="81">
        <f t="shared" si="11"/>
        <v>0</v>
      </c>
      <c r="AD76" s="82"/>
    </row>
    <row r="77" spans="1:30" s="24" customFormat="1" ht="18" customHeight="1" x14ac:dyDescent="0.25">
      <c r="A77" s="86"/>
      <c r="B77" s="87"/>
      <c r="C77" s="78"/>
      <c r="D77" s="79"/>
      <c r="E77" s="26"/>
      <c r="F77" s="80"/>
      <c r="G77" s="81">
        <f t="shared" si="6"/>
        <v>0</v>
      </c>
      <c r="H77" s="79"/>
      <c r="I77" s="80"/>
      <c r="J77" s="80"/>
      <c r="K77" s="81">
        <f t="shared" si="7"/>
        <v>0</v>
      </c>
      <c r="L77" s="79"/>
      <c r="M77" s="80"/>
      <c r="N77" s="80"/>
      <c r="O77" s="81">
        <f t="shared" si="8"/>
        <v>0</v>
      </c>
      <c r="P77" s="79"/>
      <c r="Q77" s="80"/>
      <c r="R77" s="80"/>
      <c r="S77" s="81">
        <f t="shared" si="9"/>
        <v>0</v>
      </c>
      <c r="T77" s="82"/>
      <c r="U77" s="83"/>
      <c r="V77" s="84"/>
      <c r="W77" s="84"/>
      <c r="X77" s="84"/>
      <c r="Y77" s="85">
        <f t="shared" si="10"/>
        <v>0</v>
      </c>
      <c r="Z77" s="79"/>
      <c r="AA77" s="80"/>
      <c r="AB77" s="80"/>
      <c r="AC77" s="81">
        <f t="shared" si="11"/>
        <v>0</v>
      </c>
      <c r="AD77" s="82"/>
    </row>
    <row r="78" spans="1:30" s="24" customFormat="1" ht="18" customHeight="1" x14ac:dyDescent="0.25">
      <c r="A78" s="86"/>
      <c r="B78" s="87"/>
      <c r="C78" s="78"/>
      <c r="D78" s="79"/>
      <c r="E78" s="26"/>
      <c r="F78" s="80"/>
      <c r="G78" s="81">
        <f t="shared" si="6"/>
        <v>0</v>
      </c>
      <c r="H78" s="79"/>
      <c r="I78" s="80"/>
      <c r="J78" s="80"/>
      <c r="K78" s="81">
        <f t="shared" si="7"/>
        <v>0</v>
      </c>
      <c r="L78" s="79"/>
      <c r="M78" s="80"/>
      <c r="N78" s="80"/>
      <c r="O78" s="81">
        <f t="shared" si="8"/>
        <v>0</v>
      </c>
      <c r="P78" s="79"/>
      <c r="Q78" s="80"/>
      <c r="R78" s="80"/>
      <c r="S78" s="81">
        <f t="shared" si="9"/>
        <v>0</v>
      </c>
      <c r="T78" s="82"/>
      <c r="U78" s="83"/>
      <c r="V78" s="84"/>
      <c r="W78" s="84"/>
      <c r="X78" s="84"/>
      <c r="Y78" s="85">
        <f t="shared" si="10"/>
        <v>0</v>
      </c>
      <c r="Z78" s="79"/>
      <c r="AA78" s="80"/>
      <c r="AB78" s="80"/>
      <c r="AC78" s="81">
        <f t="shared" si="11"/>
        <v>0</v>
      </c>
      <c r="AD78" s="82"/>
    </row>
    <row r="79" spans="1:30" s="24" customFormat="1" ht="18" customHeight="1" x14ac:dyDescent="0.25">
      <c r="A79" s="86"/>
      <c r="B79" s="87"/>
      <c r="C79" s="78"/>
      <c r="D79" s="79"/>
      <c r="E79" s="80"/>
      <c r="F79" s="80"/>
      <c r="G79" s="81">
        <f t="shared" si="6"/>
        <v>0</v>
      </c>
      <c r="H79" s="79"/>
      <c r="I79" s="80"/>
      <c r="J79" s="80"/>
      <c r="K79" s="81">
        <f t="shared" si="7"/>
        <v>0</v>
      </c>
      <c r="L79" s="79"/>
      <c r="M79" s="80"/>
      <c r="N79" s="80"/>
      <c r="O79" s="81">
        <f t="shared" si="8"/>
        <v>0</v>
      </c>
      <c r="P79" s="79"/>
      <c r="Q79" s="80"/>
      <c r="R79" s="80"/>
      <c r="S79" s="81">
        <f t="shared" si="9"/>
        <v>0</v>
      </c>
      <c r="T79" s="82"/>
      <c r="U79" s="83"/>
      <c r="V79" s="84"/>
      <c r="W79" s="84"/>
      <c r="X79" s="84"/>
      <c r="Y79" s="85">
        <f t="shared" si="10"/>
        <v>0</v>
      </c>
      <c r="Z79" s="79"/>
      <c r="AA79" s="80"/>
      <c r="AB79" s="80"/>
      <c r="AC79" s="81">
        <f t="shared" si="11"/>
        <v>0</v>
      </c>
      <c r="AD79" s="82"/>
    </row>
    <row r="80" spans="1:30" s="24" customFormat="1" ht="18" customHeight="1" x14ac:dyDescent="0.25">
      <c r="A80" s="86"/>
      <c r="B80" s="87"/>
      <c r="C80" s="78"/>
      <c r="D80" s="79"/>
      <c r="E80" s="80"/>
      <c r="F80" s="80"/>
      <c r="G80" s="81">
        <f t="shared" si="6"/>
        <v>0</v>
      </c>
      <c r="H80" s="79"/>
      <c r="I80" s="80"/>
      <c r="J80" s="80"/>
      <c r="K80" s="81">
        <f t="shared" si="7"/>
        <v>0</v>
      </c>
      <c r="L80" s="79"/>
      <c r="M80" s="80"/>
      <c r="N80" s="80"/>
      <c r="O80" s="81">
        <f t="shared" si="8"/>
        <v>0</v>
      </c>
      <c r="P80" s="79"/>
      <c r="Q80" s="80"/>
      <c r="R80" s="80"/>
      <c r="S80" s="81">
        <f t="shared" si="9"/>
        <v>0</v>
      </c>
      <c r="T80" s="82"/>
      <c r="U80" s="83"/>
      <c r="V80" s="84"/>
      <c r="W80" s="84"/>
      <c r="X80" s="84"/>
      <c r="Y80" s="85">
        <f t="shared" si="10"/>
        <v>0</v>
      </c>
      <c r="Z80" s="79"/>
      <c r="AA80" s="80"/>
      <c r="AB80" s="80"/>
      <c r="AC80" s="81">
        <f t="shared" si="11"/>
        <v>0</v>
      </c>
      <c r="AD80" s="82"/>
    </row>
    <row r="81" spans="1:30" s="24" customFormat="1" ht="18" customHeight="1" x14ac:dyDescent="0.25">
      <c r="A81" s="86"/>
      <c r="B81" s="87"/>
      <c r="C81" s="78"/>
      <c r="D81" s="79"/>
      <c r="E81" s="80"/>
      <c r="F81" s="80"/>
      <c r="G81" s="81">
        <f t="shared" si="6"/>
        <v>0</v>
      </c>
      <c r="H81" s="79"/>
      <c r="I81" s="80"/>
      <c r="J81" s="80"/>
      <c r="K81" s="81">
        <f t="shared" si="7"/>
        <v>0</v>
      </c>
      <c r="L81" s="79"/>
      <c r="M81" s="80"/>
      <c r="N81" s="80"/>
      <c r="O81" s="81">
        <f t="shared" si="8"/>
        <v>0</v>
      </c>
      <c r="P81" s="79"/>
      <c r="Q81" s="80"/>
      <c r="R81" s="80"/>
      <c r="S81" s="81">
        <f t="shared" si="9"/>
        <v>0</v>
      </c>
      <c r="T81" s="82"/>
      <c r="U81" s="83"/>
      <c r="V81" s="84"/>
      <c r="W81" s="84"/>
      <c r="X81" s="84"/>
      <c r="Y81" s="85">
        <f t="shared" si="10"/>
        <v>0</v>
      </c>
      <c r="Z81" s="79"/>
      <c r="AA81" s="80"/>
      <c r="AB81" s="80"/>
      <c r="AC81" s="81">
        <f t="shared" si="11"/>
        <v>0</v>
      </c>
      <c r="AD81" s="82"/>
    </row>
    <row r="82" spans="1:30" s="24" customFormat="1" ht="18" customHeight="1" x14ac:dyDescent="0.25">
      <c r="A82" s="86"/>
      <c r="B82" s="87"/>
      <c r="C82" s="78"/>
      <c r="D82" s="79"/>
      <c r="E82" s="80"/>
      <c r="F82" s="80"/>
      <c r="G82" s="81">
        <f t="shared" si="6"/>
        <v>0</v>
      </c>
      <c r="H82" s="79"/>
      <c r="I82" s="80"/>
      <c r="J82" s="80"/>
      <c r="K82" s="81">
        <f t="shared" si="7"/>
        <v>0</v>
      </c>
      <c r="L82" s="79"/>
      <c r="M82" s="80"/>
      <c r="N82" s="80"/>
      <c r="O82" s="81">
        <f t="shared" si="8"/>
        <v>0</v>
      </c>
      <c r="P82" s="79"/>
      <c r="Q82" s="80"/>
      <c r="R82" s="80"/>
      <c r="S82" s="81">
        <f t="shared" si="9"/>
        <v>0</v>
      </c>
      <c r="T82" s="82"/>
      <c r="U82" s="83"/>
      <c r="V82" s="84"/>
      <c r="W82" s="84"/>
      <c r="X82" s="84"/>
      <c r="Y82" s="85">
        <f t="shared" si="10"/>
        <v>0</v>
      </c>
      <c r="Z82" s="79"/>
      <c r="AA82" s="80"/>
      <c r="AB82" s="80"/>
      <c r="AC82" s="81">
        <f t="shared" si="11"/>
        <v>0</v>
      </c>
      <c r="AD82" s="82"/>
    </row>
    <row r="83" spans="1:30" s="24" customFormat="1" ht="18" customHeight="1" x14ac:dyDescent="0.25">
      <c r="A83" s="86"/>
      <c r="B83" s="87"/>
      <c r="C83" s="78"/>
      <c r="D83" s="79"/>
      <c r="E83" s="80"/>
      <c r="F83" s="80"/>
      <c r="G83" s="81">
        <f t="shared" si="6"/>
        <v>0</v>
      </c>
      <c r="H83" s="79"/>
      <c r="I83" s="80"/>
      <c r="J83" s="80"/>
      <c r="K83" s="81">
        <f t="shared" si="7"/>
        <v>0</v>
      </c>
      <c r="L83" s="79"/>
      <c r="M83" s="80"/>
      <c r="N83" s="80"/>
      <c r="O83" s="81">
        <f t="shared" si="8"/>
        <v>0</v>
      </c>
      <c r="P83" s="79"/>
      <c r="Q83" s="80"/>
      <c r="R83" s="80"/>
      <c r="S83" s="81">
        <f t="shared" si="9"/>
        <v>0</v>
      </c>
      <c r="T83" s="82"/>
      <c r="U83" s="83"/>
      <c r="V83" s="84"/>
      <c r="W83" s="84"/>
      <c r="X83" s="84"/>
      <c r="Y83" s="85">
        <f t="shared" si="10"/>
        <v>0</v>
      </c>
      <c r="Z83" s="79"/>
      <c r="AA83" s="80"/>
      <c r="AB83" s="80"/>
      <c r="AC83" s="81">
        <f t="shared" si="11"/>
        <v>0</v>
      </c>
      <c r="AD83" s="82"/>
    </row>
    <row r="84" spans="1:30" s="24" customFormat="1" ht="18" customHeight="1" x14ac:dyDescent="0.25">
      <c r="A84" s="86"/>
      <c r="B84" s="87"/>
      <c r="C84" s="78"/>
      <c r="D84" s="79"/>
      <c r="E84" s="80"/>
      <c r="F84" s="80"/>
      <c r="G84" s="81">
        <f t="shared" si="6"/>
        <v>0</v>
      </c>
      <c r="H84" s="79"/>
      <c r="I84" s="80"/>
      <c r="J84" s="80"/>
      <c r="K84" s="81">
        <f t="shared" si="7"/>
        <v>0</v>
      </c>
      <c r="L84" s="79"/>
      <c r="M84" s="80"/>
      <c r="N84" s="80"/>
      <c r="O84" s="81">
        <f t="shared" si="8"/>
        <v>0</v>
      </c>
      <c r="P84" s="79"/>
      <c r="Q84" s="80"/>
      <c r="R84" s="80"/>
      <c r="S84" s="81">
        <f t="shared" si="9"/>
        <v>0</v>
      </c>
      <c r="T84" s="82"/>
      <c r="U84" s="83"/>
      <c r="V84" s="84"/>
      <c r="W84" s="84"/>
      <c r="X84" s="84"/>
      <c r="Y84" s="85">
        <f t="shared" si="10"/>
        <v>0</v>
      </c>
      <c r="Z84" s="79"/>
      <c r="AA84" s="80"/>
      <c r="AB84" s="80"/>
      <c r="AC84" s="81">
        <f t="shared" si="11"/>
        <v>0</v>
      </c>
      <c r="AD84" s="82"/>
    </row>
    <row r="85" spans="1:30" s="24" customFormat="1" ht="18" customHeight="1" x14ac:dyDescent="0.25">
      <c r="A85" s="86"/>
      <c r="B85" s="87"/>
      <c r="C85" s="78"/>
      <c r="D85" s="79"/>
      <c r="E85" s="80"/>
      <c r="F85" s="80"/>
      <c r="G85" s="81">
        <f t="shared" si="6"/>
        <v>0</v>
      </c>
      <c r="H85" s="79"/>
      <c r="I85" s="80"/>
      <c r="J85" s="80"/>
      <c r="K85" s="81">
        <f t="shared" si="7"/>
        <v>0</v>
      </c>
      <c r="L85" s="79"/>
      <c r="M85" s="80"/>
      <c r="N85" s="80"/>
      <c r="O85" s="81">
        <f t="shared" si="8"/>
        <v>0</v>
      </c>
      <c r="P85" s="79"/>
      <c r="Q85" s="80"/>
      <c r="R85" s="80"/>
      <c r="S85" s="81">
        <f t="shared" si="9"/>
        <v>0</v>
      </c>
      <c r="T85" s="82"/>
      <c r="U85" s="83"/>
      <c r="V85" s="84"/>
      <c r="W85" s="84"/>
      <c r="X85" s="84"/>
      <c r="Y85" s="85">
        <f t="shared" si="10"/>
        <v>0</v>
      </c>
      <c r="Z85" s="79"/>
      <c r="AA85" s="80"/>
      <c r="AB85" s="80"/>
      <c r="AC85" s="81">
        <f t="shared" si="11"/>
        <v>0</v>
      </c>
      <c r="AD85" s="82"/>
    </row>
    <row r="86" spans="1:30" s="24" customFormat="1" ht="18" customHeight="1" x14ac:dyDescent="0.25">
      <c r="A86" s="86"/>
      <c r="B86" s="87"/>
      <c r="C86" s="78"/>
      <c r="D86" s="79"/>
      <c r="E86" s="80"/>
      <c r="F86" s="80"/>
      <c r="G86" s="81">
        <f t="shared" si="6"/>
        <v>0</v>
      </c>
      <c r="H86" s="79"/>
      <c r="I86" s="80"/>
      <c r="J86" s="80"/>
      <c r="K86" s="81">
        <f t="shared" si="7"/>
        <v>0</v>
      </c>
      <c r="L86" s="79"/>
      <c r="M86" s="80"/>
      <c r="N86" s="80"/>
      <c r="O86" s="81">
        <f t="shared" si="8"/>
        <v>0</v>
      </c>
      <c r="P86" s="79"/>
      <c r="Q86" s="80"/>
      <c r="R86" s="80"/>
      <c r="S86" s="81">
        <f t="shared" si="9"/>
        <v>0</v>
      </c>
      <c r="T86" s="82"/>
      <c r="U86" s="83"/>
      <c r="V86" s="84"/>
      <c r="W86" s="84"/>
      <c r="X86" s="84"/>
      <c r="Y86" s="85">
        <f t="shared" si="10"/>
        <v>0</v>
      </c>
      <c r="Z86" s="79"/>
      <c r="AA86" s="80"/>
      <c r="AB86" s="80"/>
      <c r="AC86" s="81">
        <f t="shared" si="11"/>
        <v>0</v>
      </c>
      <c r="AD86" s="82"/>
    </row>
    <row r="87" spans="1:30" s="24" customFormat="1" ht="18" customHeight="1" x14ac:dyDescent="0.25">
      <c r="A87" s="86"/>
      <c r="B87" s="87"/>
      <c r="C87" s="78"/>
      <c r="D87" s="79"/>
      <c r="E87" s="80"/>
      <c r="F87" s="80"/>
      <c r="G87" s="81">
        <f t="shared" si="6"/>
        <v>0</v>
      </c>
      <c r="H87" s="79"/>
      <c r="I87" s="80"/>
      <c r="J87" s="80"/>
      <c r="K87" s="81">
        <f t="shared" si="7"/>
        <v>0</v>
      </c>
      <c r="L87" s="79"/>
      <c r="M87" s="80"/>
      <c r="N87" s="80"/>
      <c r="O87" s="81">
        <f t="shared" si="8"/>
        <v>0</v>
      </c>
      <c r="P87" s="79"/>
      <c r="Q87" s="80"/>
      <c r="R87" s="80"/>
      <c r="S87" s="81">
        <f t="shared" si="9"/>
        <v>0</v>
      </c>
      <c r="T87" s="82"/>
      <c r="U87" s="83"/>
      <c r="V87" s="84"/>
      <c r="W87" s="84"/>
      <c r="X87" s="84"/>
      <c r="Y87" s="85">
        <f t="shared" si="10"/>
        <v>0</v>
      </c>
      <c r="Z87" s="79"/>
      <c r="AA87" s="80"/>
      <c r="AB87" s="80"/>
      <c r="AC87" s="81">
        <f t="shared" si="11"/>
        <v>0</v>
      </c>
      <c r="AD87" s="82"/>
    </row>
    <row r="88" spans="1:30" s="24" customFormat="1" ht="18" customHeight="1" x14ac:dyDescent="0.25">
      <c r="A88" s="86"/>
      <c r="B88" s="87"/>
      <c r="C88" s="78"/>
      <c r="D88" s="79"/>
      <c r="E88" s="80"/>
      <c r="F88" s="80"/>
      <c r="G88" s="81">
        <f t="shared" si="6"/>
        <v>0</v>
      </c>
      <c r="H88" s="79"/>
      <c r="I88" s="80"/>
      <c r="J88" s="80"/>
      <c r="K88" s="81">
        <f t="shared" si="7"/>
        <v>0</v>
      </c>
      <c r="L88" s="79"/>
      <c r="M88" s="80"/>
      <c r="N88" s="80"/>
      <c r="O88" s="81">
        <f t="shared" si="8"/>
        <v>0</v>
      </c>
      <c r="P88" s="79"/>
      <c r="Q88" s="80"/>
      <c r="R88" s="80"/>
      <c r="S88" s="81">
        <f t="shared" si="9"/>
        <v>0</v>
      </c>
      <c r="T88" s="82"/>
      <c r="U88" s="83"/>
      <c r="V88" s="84"/>
      <c r="W88" s="84"/>
      <c r="X88" s="84"/>
      <c r="Y88" s="85">
        <f t="shared" si="10"/>
        <v>0</v>
      </c>
      <c r="Z88" s="79"/>
      <c r="AA88" s="80"/>
      <c r="AB88" s="80"/>
      <c r="AC88" s="81">
        <f t="shared" si="11"/>
        <v>0</v>
      </c>
      <c r="AD88" s="82"/>
    </row>
    <row r="89" spans="1:30" s="24" customFormat="1" ht="18" customHeight="1" x14ac:dyDescent="0.25">
      <c r="A89" s="86"/>
      <c r="B89" s="87"/>
      <c r="C89" s="78"/>
      <c r="D89" s="79"/>
      <c r="E89" s="80"/>
      <c r="F89" s="80"/>
      <c r="G89" s="81">
        <f t="shared" si="6"/>
        <v>0</v>
      </c>
      <c r="H89" s="79"/>
      <c r="I89" s="80"/>
      <c r="J89" s="80"/>
      <c r="K89" s="81">
        <f t="shared" si="7"/>
        <v>0</v>
      </c>
      <c r="L89" s="79"/>
      <c r="M89" s="80"/>
      <c r="N89" s="80"/>
      <c r="O89" s="81">
        <f t="shared" si="8"/>
        <v>0</v>
      </c>
      <c r="P89" s="79"/>
      <c r="Q89" s="80"/>
      <c r="R89" s="80"/>
      <c r="S89" s="81">
        <f t="shared" si="9"/>
        <v>0</v>
      </c>
      <c r="T89" s="82"/>
      <c r="U89" s="83"/>
      <c r="V89" s="84"/>
      <c r="W89" s="84"/>
      <c r="X89" s="84"/>
      <c r="Y89" s="85">
        <f t="shared" si="10"/>
        <v>0</v>
      </c>
      <c r="Z89" s="79"/>
      <c r="AA89" s="80"/>
      <c r="AB89" s="80"/>
      <c r="AC89" s="81">
        <f t="shared" si="11"/>
        <v>0</v>
      </c>
      <c r="AD89" s="82"/>
    </row>
    <row r="90" spans="1:30" s="24" customFormat="1" ht="18" customHeight="1" x14ac:dyDescent="0.25">
      <c r="A90" s="86"/>
      <c r="B90" s="87"/>
      <c r="C90" s="78"/>
      <c r="D90" s="79"/>
      <c r="E90" s="80"/>
      <c r="F90" s="80"/>
      <c r="G90" s="81">
        <f t="shared" si="6"/>
        <v>0</v>
      </c>
      <c r="H90" s="79"/>
      <c r="I90" s="80"/>
      <c r="J90" s="80"/>
      <c r="K90" s="81">
        <f t="shared" si="7"/>
        <v>0</v>
      </c>
      <c r="L90" s="79"/>
      <c r="M90" s="80"/>
      <c r="N90" s="80"/>
      <c r="O90" s="81">
        <f t="shared" si="8"/>
        <v>0</v>
      </c>
      <c r="P90" s="79"/>
      <c r="Q90" s="80"/>
      <c r="R90" s="80"/>
      <c r="S90" s="81">
        <f t="shared" si="9"/>
        <v>0</v>
      </c>
      <c r="T90" s="82"/>
      <c r="U90" s="83"/>
      <c r="V90" s="84"/>
      <c r="W90" s="84"/>
      <c r="X90" s="84"/>
      <c r="Y90" s="85">
        <f t="shared" si="10"/>
        <v>0</v>
      </c>
      <c r="Z90" s="79"/>
      <c r="AA90" s="80"/>
      <c r="AB90" s="80"/>
      <c r="AC90" s="81">
        <f t="shared" si="11"/>
        <v>0</v>
      </c>
      <c r="AD90" s="82"/>
    </row>
    <row r="91" spans="1:30" s="24" customFormat="1" ht="18" customHeight="1" x14ac:dyDescent="0.25">
      <c r="A91" s="86"/>
      <c r="B91" s="87"/>
      <c r="C91" s="78"/>
      <c r="D91" s="79"/>
      <c r="E91" s="80"/>
      <c r="F91" s="80"/>
      <c r="G91" s="81">
        <f t="shared" si="6"/>
        <v>0</v>
      </c>
      <c r="H91" s="79"/>
      <c r="I91" s="80"/>
      <c r="J91" s="80"/>
      <c r="K91" s="81">
        <f t="shared" si="7"/>
        <v>0</v>
      </c>
      <c r="L91" s="79"/>
      <c r="M91" s="80"/>
      <c r="N91" s="80"/>
      <c r="O91" s="81">
        <f t="shared" si="8"/>
        <v>0</v>
      </c>
      <c r="P91" s="79"/>
      <c r="Q91" s="80"/>
      <c r="R91" s="80"/>
      <c r="S91" s="81">
        <f t="shared" si="9"/>
        <v>0</v>
      </c>
      <c r="T91" s="82"/>
      <c r="U91" s="83"/>
      <c r="V91" s="84"/>
      <c r="W91" s="84"/>
      <c r="X91" s="84"/>
      <c r="Y91" s="85">
        <f t="shared" si="10"/>
        <v>0</v>
      </c>
      <c r="Z91" s="79"/>
      <c r="AA91" s="80"/>
      <c r="AB91" s="80"/>
      <c r="AC91" s="81">
        <f t="shared" si="11"/>
        <v>0</v>
      </c>
      <c r="AD91" s="82"/>
    </row>
    <row r="92" spans="1:30" s="24" customFormat="1" ht="18" customHeight="1" x14ac:dyDescent="0.25">
      <c r="A92" s="86"/>
      <c r="B92" s="87"/>
      <c r="C92" s="78"/>
      <c r="D92" s="79"/>
      <c r="E92" s="80"/>
      <c r="F92" s="80"/>
      <c r="G92" s="81">
        <f t="shared" si="6"/>
        <v>0</v>
      </c>
      <c r="H92" s="79"/>
      <c r="I92" s="80"/>
      <c r="J92" s="80"/>
      <c r="K92" s="81">
        <f t="shared" si="7"/>
        <v>0</v>
      </c>
      <c r="L92" s="79"/>
      <c r="M92" s="80"/>
      <c r="N92" s="80"/>
      <c r="O92" s="81">
        <f t="shared" si="8"/>
        <v>0</v>
      </c>
      <c r="P92" s="79"/>
      <c r="Q92" s="80"/>
      <c r="R92" s="80"/>
      <c r="S92" s="81">
        <f t="shared" si="9"/>
        <v>0</v>
      </c>
      <c r="T92" s="82"/>
      <c r="U92" s="83"/>
      <c r="V92" s="84"/>
      <c r="W92" s="84"/>
      <c r="X92" s="84"/>
      <c r="Y92" s="85">
        <f t="shared" si="10"/>
        <v>0</v>
      </c>
      <c r="Z92" s="79"/>
      <c r="AA92" s="80"/>
      <c r="AB92" s="80"/>
      <c r="AC92" s="81">
        <f t="shared" si="11"/>
        <v>0</v>
      </c>
      <c r="AD92" s="82"/>
    </row>
    <row r="93" spans="1:30" s="24" customFormat="1" ht="18" customHeight="1" x14ac:dyDescent="0.25">
      <c r="A93" s="86"/>
      <c r="B93" s="87"/>
      <c r="C93" s="78"/>
      <c r="D93" s="79"/>
      <c r="E93" s="80"/>
      <c r="F93" s="80"/>
      <c r="G93" s="81">
        <f t="shared" si="6"/>
        <v>0</v>
      </c>
      <c r="H93" s="79"/>
      <c r="I93" s="80"/>
      <c r="J93" s="80"/>
      <c r="K93" s="81">
        <f t="shared" si="7"/>
        <v>0</v>
      </c>
      <c r="L93" s="79"/>
      <c r="M93" s="80"/>
      <c r="N93" s="80"/>
      <c r="O93" s="81">
        <f t="shared" si="8"/>
        <v>0</v>
      </c>
      <c r="P93" s="79"/>
      <c r="Q93" s="80"/>
      <c r="R93" s="80"/>
      <c r="S93" s="81">
        <f t="shared" si="9"/>
        <v>0</v>
      </c>
      <c r="T93" s="82"/>
      <c r="U93" s="83"/>
      <c r="V93" s="84"/>
      <c r="W93" s="84"/>
      <c r="X93" s="84"/>
      <c r="Y93" s="85">
        <f t="shared" si="10"/>
        <v>0</v>
      </c>
      <c r="Z93" s="79"/>
      <c r="AA93" s="80"/>
      <c r="AB93" s="80"/>
      <c r="AC93" s="81">
        <f t="shared" si="11"/>
        <v>0</v>
      </c>
      <c r="AD93" s="82"/>
    </row>
    <row r="94" spans="1:30" s="24" customFormat="1" ht="18" customHeight="1" x14ac:dyDescent="0.25">
      <c r="A94" s="86"/>
      <c r="B94" s="87"/>
      <c r="C94" s="78"/>
      <c r="D94" s="79"/>
      <c r="E94" s="80"/>
      <c r="F94" s="80"/>
      <c r="G94" s="81">
        <f t="shared" si="6"/>
        <v>0</v>
      </c>
      <c r="H94" s="79"/>
      <c r="I94" s="80"/>
      <c r="J94" s="80"/>
      <c r="K94" s="81">
        <f t="shared" si="7"/>
        <v>0</v>
      </c>
      <c r="L94" s="79"/>
      <c r="M94" s="80"/>
      <c r="N94" s="80"/>
      <c r="O94" s="81">
        <f t="shared" si="8"/>
        <v>0</v>
      </c>
      <c r="P94" s="79"/>
      <c r="Q94" s="80"/>
      <c r="R94" s="80"/>
      <c r="S94" s="81">
        <f t="shared" si="9"/>
        <v>0</v>
      </c>
      <c r="T94" s="82"/>
      <c r="U94" s="83"/>
      <c r="V94" s="84"/>
      <c r="W94" s="84"/>
      <c r="X94" s="84"/>
      <c r="Y94" s="85">
        <f t="shared" si="10"/>
        <v>0</v>
      </c>
      <c r="Z94" s="79"/>
      <c r="AA94" s="80"/>
      <c r="AB94" s="80"/>
      <c r="AC94" s="81">
        <f t="shared" si="11"/>
        <v>0</v>
      </c>
      <c r="AD94" s="82"/>
    </row>
    <row r="95" spans="1:30" s="24" customFormat="1" ht="18" customHeight="1" x14ac:dyDescent="0.25">
      <c r="A95" s="86"/>
      <c r="B95" s="87"/>
      <c r="C95" s="78"/>
      <c r="D95" s="79"/>
      <c r="E95" s="80"/>
      <c r="F95" s="80"/>
      <c r="G95" s="81">
        <f t="shared" si="6"/>
        <v>0</v>
      </c>
      <c r="H95" s="79"/>
      <c r="I95" s="80"/>
      <c r="J95" s="80"/>
      <c r="K95" s="81">
        <f t="shared" si="7"/>
        <v>0</v>
      </c>
      <c r="L95" s="79"/>
      <c r="M95" s="80"/>
      <c r="N95" s="80"/>
      <c r="O95" s="81">
        <f t="shared" si="8"/>
        <v>0</v>
      </c>
      <c r="P95" s="79"/>
      <c r="Q95" s="80"/>
      <c r="R95" s="80"/>
      <c r="S95" s="81">
        <f t="shared" si="9"/>
        <v>0</v>
      </c>
      <c r="T95" s="82"/>
      <c r="U95" s="83"/>
      <c r="V95" s="84"/>
      <c r="W95" s="84"/>
      <c r="X95" s="84"/>
      <c r="Y95" s="85">
        <f t="shared" si="10"/>
        <v>0</v>
      </c>
      <c r="Z95" s="79"/>
      <c r="AA95" s="80"/>
      <c r="AB95" s="80"/>
      <c r="AC95" s="81">
        <f t="shared" si="11"/>
        <v>0</v>
      </c>
      <c r="AD95" s="82"/>
    </row>
    <row r="96" spans="1:30" s="24" customFormat="1" ht="18" customHeight="1" x14ac:dyDescent="0.25">
      <c r="A96" s="86"/>
      <c r="B96" s="87"/>
      <c r="C96" s="78"/>
      <c r="D96" s="79"/>
      <c r="E96" s="80"/>
      <c r="F96" s="80"/>
      <c r="G96" s="81">
        <f t="shared" si="6"/>
        <v>0</v>
      </c>
      <c r="H96" s="79"/>
      <c r="I96" s="80"/>
      <c r="J96" s="80"/>
      <c r="K96" s="81">
        <f t="shared" si="7"/>
        <v>0</v>
      </c>
      <c r="L96" s="79"/>
      <c r="M96" s="80"/>
      <c r="N96" s="80"/>
      <c r="O96" s="81">
        <f t="shared" si="8"/>
        <v>0</v>
      </c>
      <c r="P96" s="79"/>
      <c r="Q96" s="80"/>
      <c r="R96" s="80"/>
      <c r="S96" s="81">
        <f t="shared" si="9"/>
        <v>0</v>
      </c>
      <c r="T96" s="82"/>
      <c r="U96" s="83"/>
      <c r="V96" s="84"/>
      <c r="W96" s="84"/>
      <c r="X96" s="84"/>
      <c r="Y96" s="85">
        <f t="shared" si="10"/>
        <v>0</v>
      </c>
      <c r="Z96" s="79"/>
      <c r="AA96" s="80"/>
      <c r="AB96" s="80"/>
      <c r="AC96" s="81">
        <f t="shared" si="11"/>
        <v>0</v>
      </c>
      <c r="AD96" s="82"/>
    </row>
    <row r="97" spans="1:30" s="24" customFormat="1" ht="18" customHeight="1" x14ac:dyDescent="0.25">
      <c r="A97" s="86"/>
      <c r="B97" s="87"/>
      <c r="C97" s="78"/>
      <c r="D97" s="79"/>
      <c r="E97" s="80"/>
      <c r="F97" s="80"/>
      <c r="G97" s="81">
        <f t="shared" si="6"/>
        <v>0</v>
      </c>
      <c r="H97" s="79"/>
      <c r="I97" s="80"/>
      <c r="J97" s="80"/>
      <c r="K97" s="81">
        <f t="shared" si="7"/>
        <v>0</v>
      </c>
      <c r="L97" s="79"/>
      <c r="M97" s="80"/>
      <c r="N97" s="80"/>
      <c r="O97" s="81">
        <f t="shared" si="8"/>
        <v>0</v>
      </c>
      <c r="P97" s="79"/>
      <c r="Q97" s="80"/>
      <c r="R97" s="80"/>
      <c r="S97" s="81">
        <f t="shared" si="9"/>
        <v>0</v>
      </c>
      <c r="T97" s="82"/>
      <c r="U97" s="83"/>
      <c r="V97" s="84"/>
      <c r="W97" s="84"/>
      <c r="X97" s="84"/>
      <c r="Y97" s="85">
        <f t="shared" si="10"/>
        <v>0</v>
      </c>
      <c r="Z97" s="79"/>
      <c r="AA97" s="80"/>
      <c r="AB97" s="80"/>
      <c r="AC97" s="81">
        <f t="shared" si="11"/>
        <v>0</v>
      </c>
      <c r="AD97" s="82"/>
    </row>
    <row r="98" spans="1:30" s="24" customFormat="1" ht="18" customHeight="1" x14ac:dyDescent="0.25">
      <c r="A98" s="86"/>
      <c r="B98" s="87"/>
      <c r="C98" s="78"/>
      <c r="D98" s="79"/>
      <c r="E98" s="80"/>
      <c r="F98" s="80"/>
      <c r="G98" s="81">
        <f t="shared" si="6"/>
        <v>0</v>
      </c>
      <c r="H98" s="79"/>
      <c r="I98" s="80"/>
      <c r="J98" s="80"/>
      <c r="K98" s="81">
        <f t="shared" si="7"/>
        <v>0</v>
      </c>
      <c r="L98" s="79"/>
      <c r="M98" s="80"/>
      <c r="N98" s="80"/>
      <c r="O98" s="81">
        <f t="shared" si="8"/>
        <v>0</v>
      </c>
      <c r="P98" s="79"/>
      <c r="Q98" s="80"/>
      <c r="R98" s="80"/>
      <c r="S98" s="81">
        <f t="shared" si="9"/>
        <v>0</v>
      </c>
      <c r="T98" s="82"/>
      <c r="U98" s="83"/>
      <c r="V98" s="84"/>
      <c r="W98" s="84"/>
      <c r="X98" s="84"/>
      <c r="Y98" s="85">
        <f t="shared" si="10"/>
        <v>0</v>
      </c>
      <c r="Z98" s="79"/>
      <c r="AA98" s="80"/>
      <c r="AB98" s="80"/>
      <c r="AC98" s="81">
        <f t="shared" si="11"/>
        <v>0</v>
      </c>
      <c r="AD98" s="82"/>
    </row>
    <row r="99" spans="1:30" s="24" customFormat="1" ht="18" customHeight="1" x14ac:dyDescent="0.25">
      <c r="A99" s="86"/>
      <c r="B99" s="87"/>
      <c r="C99" s="78"/>
      <c r="D99" s="79"/>
      <c r="E99" s="80"/>
      <c r="F99" s="80"/>
      <c r="G99" s="81">
        <f t="shared" si="6"/>
        <v>0</v>
      </c>
      <c r="H99" s="79"/>
      <c r="I99" s="80"/>
      <c r="J99" s="80"/>
      <c r="K99" s="81">
        <f t="shared" si="7"/>
        <v>0</v>
      </c>
      <c r="L99" s="79"/>
      <c r="M99" s="80"/>
      <c r="N99" s="80"/>
      <c r="O99" s="81">
        <f t="shared" si="8"/>
        <v>0</v>
      </c>
      <c r="P99" s="79"/>
      <c r="Q99" s="80"/>
      <c r="R99" s="80"/>
      <c r="S99" s="81">
        <f t="shared" si="9"/>
        <v>0</v>
      </c>
      <c r="T99" s="82"/>
      <c r="U99" s="83"/>
      <c r="V99" s="84"/>
      <c r="W99" s="84"/>
      <c r="X99" s="84"/>
      <c r="Y99" s="85">
        <f t="shared" si="10"/>
        <v>0</v>
      </c>
      <c r="Z99" s="79"/>
      <c r="AA99" s="80"/>
      <c r="AB99" s="80"/>
      <c r="AC99" s="81">
        <f t="shared" si="11"/>
        <v>0</v>
      </c>
      <c r="AD99" s="82"/>
    </row>
    <row r="100" spans="1:30" s="24" customFormat="1" ht="18" customHeight="1" x14ac:dyDescent="0.25">
      <c r="A100" s="86"/>
      <c r="B100" s="87"/>
      <c r="C100" s="78"/>
      <c r="D100" s="79"/>
      <c r="E100" s="80"/>
      <c r="F100" s="80"/>
      <c r="G100" s="81">
        <f t="shared" si="6"/>
        <v>0</v>
      </c>
      <c r="H100" s="79"/>
      <c r="I100" s="80"/>
      <c r="J100" s="80"/>
      <c r="K100" s="81">
        <f t="shared" si="7"/>
        <v>0</v>
      </c>
      <c r="L100" s="79"/>
      <c r="M100" s="80"/>
      <c r="N100" s="80"/>
      <c r="O100" s="81">
        <f t="shared" si="8"/>
        <v>0</v>
      </c>
      <c r="P100" s="79"/>
      <c r="Q100" s="80"/>
      <c r="R100" s="80"/>
      <c r="S100" s="81">
        <f t="shared" si="9"/>
        <v>0</v>
      </c>
      <c r="T100" s="82"/>
      <c r="U100" s="83"/>
      <c r="V100" s="84"/>
      <c r="W100" s="84"/>
      <c r="X100" s="84"/>
      <c r="Y100" s="85">
        <f t="shared" si="10"/>
        <v>0</v>
      </c>
      <c r="Z100" s="79"/>
      <c r="AA100" s="80"/>
      <c r="AB100" s="80"/>
      <c r="AC100" s="81">
        <f t="shared" si="11"/>
        <v>0</v>
      </c>
      <c r="AD100" s="82"/>
    </row>
    <row r="101" spans="1:30" s="24" customFormat="1" ht="18" customHeight="1" x14ac:dyDescent="0.25">
      <c r="A101" s="86"/>
      <c r="B101" s="87"/>
      <c r="C101" s="78"/>
      <c r="D101" s="79"/>
      <c r="E101" s="80"/>
      <c r="F101" s="80"/>
      <c r="G101" s="81">
        <f t="shared" si="6"/>
        <v>0</v>
      </c>
      <c r="H101" s="79"/>
      <c r="I101" s="80"/>
      <c r="J101" s="80"/>
      <c r="K101" s="81">
        <f t="shared" si="7"/>
        <v>0</v>
      </c>
      <c r="L101" s="79"/>
      <c r="M101" s="80"/>
      <c r="N101" s="80"/>
      <c r="O101" s="81">
        <f t="shared" si="8"/>
        <v>0</v>
      </c>
      <c r="P101" s="79"/>
      <c r="Q101" s="80"/>
      <c r="R101" s="80"/>
      <c r="S101" s="81">
        <f t="shared" si="9"/>
        <v>0</v>
      </c>
      <c r="T101" s="82"/>
      <c r="U101" s="83"/>
      <c r="V101" s="84"/>
      <c r="W101" s="84"/>
      <c r="X101" s="84"/>
      <c r="Y101" s="85">
        <f t="shared" si="10"/>
        <v>0</v>
      </c>
      <c r="Z101" s="79"/>
      <c r="AA101" s="80"/>
      <c r="AB101" s="80"/>
      <c r="AC101" s="81">
        <f t="shared" si="11"/>
        <v>0</v>
      </c>
      <c r="AD101" s="82"/>
    </row>
    <row r="102" spans="1:30" s="24" customFormat="1" ht="18" customHeight="1" x14ac:dyDescent="0.25">
      <c r="A102" s="86"/>
      <c r="B102" s="87"/>
      <c r="C102" s="78"/>
      <c r="D102" s="79"/>
      <c r="E102" s="80"/>
      <c r="F102" s="80"/>
      <c r="G102" s="81">
        <f t="shared" si="6"/>
        <v>0</v>
      </c>
      <c r="H102" s="79"/>
      <c r="I102" s="80"/>
      <c r="J102" s="80"/>
      <c r="K102" s="81">
        <f t="shared" si="7"/>
        <v>0</v>
      </c>
      <c r="L102" s="79"/>
      <c r="M102" s="80"/>
      <c r="N102" s="80"/>
      <c r="O102" s="81">
        <f t="shared" si="8"/>
        <v>0</v>
      </c>
      <c r="P102" s="79"/>
      <c r="Q102" s="80"/>
      <c r="R102" s="80"/>
      <c r="S102" s="81">
        <f t="shared" si="9"/>
        <v>0</v>
      </c>
      <c r="T102" s="82"/>
      <c r="U102" s="83"/>
      <c r="V102" s="84"/>
      <c r="W102" s="84"/>
      <c r="X102" s="84"/>
      <c r="Y102" s="85">
        <f t="shared" si="10"/>
        <v>0</v>
      </c>
      <c r="Z102" s="79"/>
      <c r="AA102" s="80"/>
      <c r="AB102" s="80"/>
      <c r="AC102" s="81">
        <f t="shared" si="11"/>
        <v>0</v>
      </c>
      <c r="AD102" s="82"/>
    </row>
    <row r="103" spans="1:30" s="24" customFormat="1" ht="18" customHeight="1" x14ac:dyDescent="0.25">
      <c r="A103" s="86"/>
      <c r="B103" s="87"/>
      <c r="C103" s="78"/>
      <c r="D103" s="79"/>
      <c r="E103" s="80"/>
      <c r="F103" s="80"/>
      <c r="G103" s="81">
        <f t="shared" si="6"/>
        <v>0</v>
      </c>
      <c r="H103" s="79"/>
      <c r="I103" s="80"/>
      <c r="J103" s="80"/>
      <c r="K103" s="81">
        <f t="shared" si="7"/>
        <v>0</v>
      </c>
      <c r="L103" s="79"/>
      <c r="M103" s="80"/>
      <c r="N103" s="80"/>
      <c r="O103" s="81">
        <f t="shared" si="8"/>
        <v>0</v>
      </c>
      <c r="P103" s="79"/>
      <c r="Q103" s="80"/>
      <c r="R103" s="80"/>
      <c r="S103" s="81">
        <f t="shared" si="9"/>
        <v>0</v>
      </c>
      <c r="T103" s="82"/>
      <c r="U103" s="83"/>
      <c r="V103" s="84"/>
      <c r="W103" s="84"/>
      <c r="X103" s="84"/>
      <c r="Y103" s="85">
        <f t="shared" si="10"/>
        <v>0</v>
      </c>
      <c r="Z103" s="79"/>
      <c r="AA103" s="80"/>
      <c r="AB103" s="80"/>
      <c r="AC103" s="81">
        <f t="shared" si="11"/>
        <v>0</v>
      </c>
      <c r="AD103" s="82"/>
    </row>
    <row r="104" spans="1:30" s="24" customFormat="1" ht="18" customHeight="1" x14ac:dyDescent="0.25">
      <c r="A104" s="86"/>
      <c r="B104" s="87"/>
      <c r="C104" s="78"/>
      <c r="D104" s="79"/>
      <c r="E104" s="80"/>
      <c r="F104" s="80"/>
      <c r="G104" s="81">
        <f t="shared" si="6"/>
        <v>0</v>
      </c>
      <c r="H104" s="79"/>
      <c r="I104" s="80"/>
      <c r="J104" s="80"/>
      <c r="K104" s="81">
        <f t="shared" si="7"/>
        <v>0</v>
      </c>
      <c r="L104" s="79"/>
      <c r="M104" s="80"/>
      <c r="N104" s="80"/>
      <c r="O104" s="81">
        <f t="shared" si="8"/>
        <v>0</v>
      </c>
      <c r="P104" s="79"/>
      <c r="Q104" s="80"/>
      <c r="R104" s="80"/>
      <c r="S104" s="81">
        <f t="shared" si="9"/>
        <v>0</v>
      </c>
      <c r="T104" s="82"/>
      <c r="U104" s="83"/>
      <c r="V104" s="84"/>
      <c r="W104" s="84"/>
      <c r="X104" s="84"/>
      <c r="Y104" s="85">
        <f t="shared" si="10"/>
        <v>0</v>
      </c>
      <c r="Z104" s="79"/>
      <c r="AA104" s="80"/>
      <c r="AB104" s="80"/>
      <c r="AC104" s="81">
        <f t="shared" si="11"/>
        <v>0</v>
      </c>
      <c r="AD104" s="82"/>
    </row>
    <row r="105" spans="1:30" s="24" customFormat="1" ht="18" customHeight="1" x14ac:dyDescent="0.25">
      <c r="A105" s="86"/>
      <c r="B105" s="87"/>
      <c r="C105" s="78"/>
      <c r="D105" s="79"/>
      <c r="E105" s="80"/>
      <c r="F105" s="80"/>
      <c r="G105" s="81">
        <f t="shared" si="6"/>
        <v>0</v>
      </c>
      <c r="H105" s="79"/>
      <c r="I105" s="80"/>
      <c r="J105" s="80"/>
      <c r="K105" s="81">
        <f t="shared" si="7"/>
        <v>0</v>
      </c>
      <c r="L105" s="79"/>
      <c r="M105" s="80"/>
      <c r="N105" s="80"/>
      <c r="O105" s="81">
        <f t="shared" si="8"/>
        <v>0</v>
      </c>
      <c r="P105" s="79"/>
      <c r="Q105" s="80"/>
      <c r="R105" s="80"/>
      <c r="S105" s="81">
        <f t="shared" si="9"/>
        <v>0</v>
      </c>
      <c r="T105" s="82"/>
      <c r="U105" s="83"/>
      <c r="V105" s="84"/>
      <c r="W105" s="84"/>
      <c r="X105" s="84"/>
      <c r="Y105" s="85">
        <f t="shared" si="10"/>
        <v>0</v>
      </c>
      <c r="Z105" s="79"/>
      <c r="AA105" s="80"/>
      <c r="AB105" s="80"/>
      <c r="AC105" s="81">
        <f t="shared" si="11"/>
        <v>0</v>
      </c>
      <c r="AD105" s="82"/>
    </row>
    <row r="106" spans="1:30" s="24" customFormat="1" ht="18" customHeight="1" x14ac:dyDescent="0.25">
      <c r="A106" s="86"/>
      <c r="B106" s="87"/>
      <c r="C106" s="78"/>
      <c r="D106" s="79"/>
      <c r="E106" s="80"/>
      <c r="F106" s="80"/>
      <c r="G106" s="81">
        <f t="shared" si="6"/>
        <v>0</v>
      </c>
      <c r="H106" s="79"/>
      <c r="I106" s="80"/>
      <c r="J106" s="80"/>
      <c r="K106" s="81">
        <f t="shared" si="7"/>
        <v>0</v>
      </c>
      <c r="L106" s="79"/>
      <c r="M106" s="80"/>
      <c r="N106" s="80"/>
      <c r="O106" s="81">
        <f t="shared" si="8"/>
        <v>0</v>
      </c>
      <c r="P106" s="79"/>
      <c r="Q106" s="80"/>
      <c r="R106" s="80"/>
      <c r="S106" s="81">
        <f t="shared" si="9"/>
        <v>0</v>
      </c>
      <c r="T106" s="82"/>
      <c r="U106" s="83"/>
      <c r="V106" s="84"/>
      <c r="W106" s="84"/>
      <c r="X106" s="84"/>
      <c r="Y106" s="85">
        <f t="shared" si="10"/>
        <v>0</v>
      </c>
      <c r="Z106" s="79"/>
      <c r="AA106" s="80"/>
      <c r="AB106" s="80"/>
      <c r="AC106" s="81">
        <f t="shared" si="11"/>
        <v>0</v>
      </c>
      <c r="AD106" s="82"/>
    </row>
    <row r="107" spans="1:30" s="24" customFormat="1" ht="18" customHeight="1" x14ac:dyDescent="0.25">
      <c r="A107" s="86"/>
      <c r="B107" s="87"/>
      <c r="C107" s="78"/>
      <c r="D107" s="79"/>
      <c r="E107" s="80"/>
      <c r="F107" s="80"/>
      <c r="G107" s="81"/>
      <c r="H107" s="79"/>
      <c r="I107" s="80"/>
      <c r="J107" s="80"/>
      <c r="K107" s="81"/>
      <c r="L107" s="79"/>
      <c r="M107" s="80"/>
      <c r="N107" s="80"/>
      <c r="O107" s="81"/>
      <c r="P107" s="79"/>
      <c r="Q107" s="80"/>
      <c r="R107" s="80"/>
      <c r="S107" s="81"/>
      <c r="T107" s="82"/>
      <c r="U107" s="83"/>
      <c r="V107" s="84"/>
      <c r="W107" s="84"/>
      <c r="X107" s="84"/>
      <c r="Y107" s="85"/>
      <c r="Z107" s="79"/>
      <c r="AA107" s="80"/>
      <c r="AB107" s="80"/>
      <c r="AC107" s="81"/>
      <c r="AD107" s="82"/>
    </row>
    <row r="108" spans="1:30" s="24" customFormat="1" ht="18" customHeight="1" x14ac:dyDescent="0.25">
      <c r="A108" s="86"/>
      <c r="B108" s="87"/>
      <c r="C108" s="78"/>
      <c r="D108" s="79"/>
      <c r="E108" s="80"/>
      <c r="F108" s="80"/>
      <c r="G108" s="81"/>
      <c r="H108" s="79"/>
      <c r="I108" s="80"/>
      <c r="J108" s="80"/>
      <c r="K108" s="81"/>
      <c r="L108" s="79"/>
      <c r="M108" s="80"/>
      <c r="N108" s="80"/>
      <c r="O108" s="81"/>
      <c r="P108" s="79"/>
      <c r="Q108" s="80"/>
      <c r="R108" s="80"/>
      <c r="S108" s="81"/>
      <c r="T108" s="82"/>
      <c r="U108" s="83"/>
      <c r="V108" s="84"/>
      <c r="W108" s="84"/>
      <c r="X108" s="84"/>
      <c r="Y108" s="85"/>
      <c r="Z108" s="79"/>
      <c r="AA108" s="80"/>
      <c r="AB108" s="80"/>
      <c r="AC108" s="81"/>
      <c r="AD108" s="82"/>
    </row>
    <row r="109" spans="1:30" s="24" customFormat="1" ht="18" customHeight="1" x14ac:dyDescent="0.25">
      <c r="A109" s="86"/>
      <c r="B109" s="87"/>
      <c r="C109" s="78"/>
      <c r="D109" s="79"/>
      <c r="E109" s="80"/>
      <c r="F109" s="80"/>
      <c r="G109" s="81"/>
      <c r="H109" s="79"/>
      <c r="I109" s="80"/>
      <c r="J109" s="80"/>
      <c r="K109" s="81"/>
      <c r="L109" s="79"/>
      <c r="M109" s="80"/>
      <c r="N109" s="80"/>
      <c r="O109" s="81"/>
      <c r="P109" s="79"/>
      <c r="Q109" s="80"/>
      <c r="R109" s="80"/>
      <c r="S109" s="81"/>
      <c r="T109" s="82"/>
      <c r="U109" s="83"/>
      <c r="V109" s="84"/>
      <c r="W109" s="84"/>
      <c r="X109" s="84"/>
      <c r="Y109" s="85"/>
      <c r="Z109" s="79"/>
      <c r="AA109" s="80"/>
      <c r="AB109" s="80"/>
      <c r="AC109" s="81"/>
      <c r="AD109" s="82"/>
    </row>
    <row r="110" spans="1:30" s="24" customFormat="1" ht="18" customHeight="1" x14ac:dyDescent="0.25">
      <c r="A110" s="86"/>
      <c r="B110" s="87"/>
      <c r="C110" s="78"/>
      <c r="D110" s="79"/>
      <c r="E110" s="80"/>
      <c r="F110" s="80"/>
      <c r="G110" s="81"/>
      <c r="H110" s="79"/>
      <c r="I110" s="80"/>
      <c r="J110" s="80"/>
      <c r="K110" s="81"/>
      <c r="L110" s="79"/>
      <c r="M110" s="80"/>
      <c r="N110" s="80"/>
      <c r="O110" s="81"/>
      <c r="P110" s="79"/>
      <c r="Q110" s="80"/>
      <c r="R110" s="80"/>
      <c r="S110" s="81"/>
      <c r="T110" s="82"/>
      <c r="U110" s="83"/>
      <c r="V110" s="84"/>
      <c r="W110" s="84"/>
      <c r="X110" s="84"/>
      <c r="Y110" s="85"/>
      <c r="Z110" s="79"/>
      <c r="AA110" s="80"/>
      <c r="AB110" s="80"/>
      <c r="AC110" s="81"/>
      <c r="AD110" s="82"/>
    </row>
    <row r="111" spans="1:30" s="24" customFormat="1" ht="18" customHeight="1" x14ac:dyDescent="0.25">
      <c r="A111" s="86"/>
      <c r="B111" s="87"/>
      <c r="C111" s="78"/>
      <c r="D111" s="79"/>
      <c r="E111" s="80"/>
      <c r="F111" s="80"/>
      <c r="G111" s="81"/>
      <c r="H111" s="79"/>
      <c r="I111" s="80"/>
      <c r="J111" s="80"/>
      <c r="K111" s="81"/>
      <c r="L111" s="79"/>
      <c r="M111" s="80"/>
      <c r="N111" s="80"/>
      <c r="O111" s="81"/>
      <c r="P111" s="79"/>
      <c r="Q111" s="80"/>
      <c r="R111" s="80"/>
      <c r="S111" s="81"/>
      <c r="T111" s="82"/>
      <c r="U111" s="83"/>
      <c r="V111" s="84"/>
      <c r="W111" s="84"/>
      <c r="X111" s="84"/>
      <c r="Y111" s="85"/>
      <c r="Z111" s="79"/>
      <c r="AA111" s="80"/>
      <c r="AB111" s="80"/>
      <c r="AC111" s="81"/>
      <c r="AD111" s="82"/>
    </row>
    <row r="112" spans="1:30" s="24" customFormat="1" ht="18" customHeight="1" x14ac:dyDescent="0.25">
      <c r="A112" s="86"/>
      <c r="B112" s="87"/>
      <c r="C112" s="78"/>
      <c r="D112" s="79"/>
      <c r="E112" s="80"/>
      <c r="F112" s="80"/>
      <c r="G112" s="81"/>
      <c r="H112" s="79"/>
      <c r="I112" s="80"/>
      <c r="J112" s="80"/>
      <c r="K112" s="81"/>
      <c r="L112" s="79"/>
      <c r="M112" s="80"/>
      <c r="N112" s="80"/>
      <c r="O112" s="81"/>
      <c r="P112" s="79"/>
      <c r="Q112" s="80"/>
      <c r="R112" s="80"/>
      <c r="S112" s="81"/>
      <c r="T112" s="82"/>
      <c r="U112" s="83"/>
      <c r="V112" s="84"/>
      <c r="W112" s="84"/>
      <c r="X112" s="84"/>
      <c r="Y112" s="85"/>
      <c r="Z112" s="79"/>
      <c r="AA112" s="80"/>
      <c r="AB112" s="80"/>
      <c r="AC112" s="81"/>
      <c r="AD112" s="82"/>
    </row>
    <row r="113" spans="1:31" s="24" customFormat="1" ht="18" customHeight="1" x14ac:dyDescent="0.25">
      <c r="A113" s="86"/>
      <c r="B113" s="87"/>
      <c r="C113" s="78"/>
      <c r="D113" s="79"/>
      <c r="E113" s="80"/>
      <c r="F113" s="80"/>
      <c r="G113" s="81"/>
      <c r="H113" s="79"/>
      <c r="I113" s="80"/>
      <c r="J113" s="80"/>
      <c r="K113" s="81"/>
      <c r="L113" s="79"/>
      <c r="M113" s="80"/>
      <c r="N113" s="80"/>
      <c r="O113" s="81"/>
      <c r="P113" s="79"/>
      <c r="Q113" s="80"/>
      <c r="R113" s="80"/>
      <c r="S113" s="81"/>
      <c r="T113" s="82"/>
      <c r="U113" s="83"/>
      <c r="V113" s="84"/>
      <c r="W113" s="84"/>
      <c r="X113" s="84"/>
      <c r="Y113" s="85"/>
      <c r="Z113" s="79"/>
      <c r="AA113" s="80"/>
      <c r="AB113" s="80"/>
      <c r="AC113" s="81"/>
      <c r="AD113" s="82"/>
    </row>
    <row r="114" spans="1:31" s="24" customFormat="1" ht="18" customHeight="1" x14ac:dyDescent="0.25">
      <c r="A114" s="86"/>
      <c r="B114" s="87"/>
      <c r="C114" s="78"/>
      <c r="D114" s="79"/>
      <c r="E114" s="80"/>
      <c r="F114" s="80"/>
      <c r="G114" s="81"/>
      <c r="H114" s="79"/>
      <c r="I114" s="80"/>
      <c r="J114" s="80"/>
      <c r="K114" s="81"/>
      <c r="L114" s="79"/>
      <c r="M114" s="80"/>
      <c r="N114" s="80"/>
      <c r="O114" s="81"/>
      <c r="P114" s="79"/>
      <c r="Q114" s="80"/>
      <c r="R114" s="80"/>
      <c r="S114" s="81"/>
      <c r="T114" s="82"/>
      <c r="U114" s="83"/>
      <c r="V114" s="84"/>
      <c r="W114" s="84"/>
      <c r="X114" s="84"/>
      <c r="Y114" s="85"/>
      <c r="Z114" s="79"/>
      <c r="AA114" s="80"/>
      <c r="AB114" s="80"/>
      <c r="AC114" s="81"/>
      <c r="AD114" s="82"/>
    </row>
    <row r="115" spans="1:31" s="24" customFormat="1" ht="18" customHeight="1" x14ac:dyDescent="0.25">
      <c r="A115" s="86"/>
      <c r="B115" s="87"/>
      <c r="C115" s="78"/>
      <c r="D115" s="79"/>
      <c r="E115" s="80"/>
      <c r="F115" s="80"/>
      <c r="G115" s="81"/>
      <c r="H115" s="79"/>
      <c r="I115" s="80"/>
      <c r="J115" s="80"/>
      <c r="K115" s="81"/>
      <c r="L115" s="79"/>
      <c r="M115" s="80"/>
      <c r="N115" s="80"/>
      <c r="O115" s="81"/>
      <c r="P115" s="79"/>
      <c r="Q115" s="80"/>
      <c r="R115" s="80"/>
      <c r="S115" s="81"/>
      <c r="T115" s="82"/>
      <c r="U115" s="83"/>
      <c r="V115" s="84"/>
      <c r="W115" s="84"/>
      <c r="X115" s="84"/>
      <c r="Y115" s="85"/>
      <c r="Z115" s="79"/>
      <c r="AA115" s="80"/>
      <c r="AB115" s="80"/>
      <c r="AC115" s="81"/>
      <c r="AD115" s="82"/>
    </row>
    <row r="116" spans="1:31" s="24" customFormat="1" ht="18" customHeight="1" x14ac:dyDescent="0.25">
      <c r="A116" s="86"/>
      <c r="B116" s="87"/>
      <c r="C116" s="78"/>
      <c r="D116" s="79"/>
      <c r="E116" s="80"/>
      <c r="F116" s="80"/>
      <c r="G116" s="81"/>
      <c r="H116" s="79"/>
      <c r="I116" s="80"/>
      <c r="J116" s="80"/>
      <c r="K116" s="81"/>
      <c r="L116" s="79"/>
      <c r="M116" s="80"/>
      <c r="N116" s="80"/>
      <c r="O116" s="81"/>
      <c r="P116" s="79"/>
      <c r="Q116" s="80"/>
      <c r="R116" s="80"/>
      <c r="S116" s="81"/>
      <c r="T116" s="82"/>
      <c r="U116" s="83"/>
      <c r="V116" s="84"/>
      <c r="W116" s="84"/>
      <c r="X116" s="84"/>
      <c r="Y116" s="85"/>
      <c r="Z116" s="79"/>
      <c r="AA116" s="80"/>
      <c r="AB116" s="80"/>
      <c r="AC116" s="81"/>
      <c r="AD116" s="82"/>
    </row>
    <row r="117" spans="1:31" s="24" customFormat="1" ht="18" customHeight="1" x14ac:dyDescent="0.25">
      <c r="A117" s="86"/>
      <c r="B117" s="87"/>
      <c r="C117" s="78"/>
      <c r="D117" s="79"/>
      <c r="E117" s="80"/>
      <c r="F117" s="80"/>
      <c r="G117" s="81"/>
      <c r="H117" s="79"/>
      <c r="I117" s="80"/>
      <c r="J117" s="80"/>
      <c r="K117" s="81"/>
      <c r="L117" s="79"/>
      <c r="M117" s="80"/>
      <c r="N117" s="80"/>
      <c r="O117" s="81"/>
      <c r="P117" s="79"/>
      <c r="Q117" s="80"/>
      <c r="R117" s="80"/>
      <c r="S117" s="81"/>
      <c r="T117" s="82"/>
      <c r="U117" s="83"/>
      <c r="V117" s="84"/>
      <c r="W117" s="84"/>
      <c r="X117" s="84"/>
      <c r="Y117" s="85"/>
      <c r="Z117" s="79"/>
      <c r="AA117" s="80"/>
      <c r="AB117" s="80"/>
      <c r="AC117" s="81"/>
      <c r="AD117" s="82"/>
    </row>
    <row r="118" spans="1:31" s="24" customFormat="1" ht="18" customHeight="1" x14ac:dyDescent="0.25">
      <c r="A118" s="86"/>
      <c r="B118" s="87"/>
      <c r="C118" s="78"/>
      <c r="D118" s="79"/>
      <c r="E118" s="80"/>
      <c r="F118" s="80"/>
      <c r="G118" s="81"/>
      <c r="H118" s="79"/>
      <c r="I118" s="80"/>
      <c r="J118" s="80"/>
      <c r="K118" s="81"/>
      <c r="L118" s="79"/>
      <c r="M118" s="80"/>
      <c r="N118" s="80"/>
      <c r="O118" s="81"/>
      <c r="P118" s="79"/>
      <c r="Q118" s="80"/>
      <c r="R118" s="80"/>
      <c r="S118" s="81"/>
      <c r="T118" s="82"/>
      <c r="U118" s="83"/>
      <c r="V118" s="84"/>
      <c r="W118" s="84"/>
      <c r="X118" s="84"/>
      <c r="Y118" s="85"/>
      <c r="Z118" s="79"/>
      <c r="AA118" s="80"/>
      <c r="AB118" s="80"/>
      <c r="AC118" s="81"/>
      <c r="AD118" s="82"/>
    </row>
    <row r="119" spans="1:31" s="24" customFormat="1" ht="18" customHeight="1" x14ac:dyDescent="0.25">
      <c r="A119" s="86"/>
      <c r="B119" s="87"/>
      <c r="C119" s="78"/>
      <c r="D119" s="79"/>
      <c r="E119" s="80"/>
      <c r="F119" s="80"/>
      <c r="G119" s="81"/>
      <c r="H119" s="79"/>
      <c r="I119" s="80"/>
      <c r="J119" s="80"/>
      <c r="K119" s="81"/>
      <c r="L119" s="79"/>
      <c r="M119" s="80"/>
      <c r="N119" s="80"/>
      <c r="O119" s="81"/>
      <c r="P119" s="79"/>
      <c r="Q119" s="80"/>
      <c r="R119" s="80"/>
      <c r="S119" s="81"/>
      <c r="T119" s="82"/>
      <c r="U119" s="83"/>
      <c r="V119" s="84"/>
      <c r="W119" s="84"/>
      <c r="X119" s="84"/>
      <c r="Y119" s="85"/>
      <c r="Z119" s="79"/>
      <c r="AA119" s="80"/>
      <c r="AB119" s="80"/>
      <c r="AC119" s="81"/>
      <c r="AD119" s="82"/>
    </row>
    <row r="120" spans="1:31" s="24" customFormat="1" ht="18" customHeight="1" x14ac:dyDescent="0.25">
      <c r="A120" s="86"/>
      <c r="B120" s="87"/>
      <c r="C120" s="78"/>
      <c r="D120" s="79"/>
      <c r="E120" s="80"/>
      <c r="F120" s="80"/>
      <c r="G120" s="81"/>
      <c r="H120" s="79"/>
      <c r="I120" s="80"/>
      <c r="J120" s="80"/>
      <c r="K120" s="81"/>
      <c r="L120" s="79"/>
      <c r="M120" s="80"/>
      <c r="N120" s="80"/>
      <c r="O120" s="81"/>
      <c r="P120" s="79"/>
      <c r="Q120" s="80"/>
      <c r="R120" s="80"/>
      <c r="S120" s="81"/>
      <c r="T120" s="82"/>
      <c r="U120" s="83"/>
      <c r="V120" s="84"/>
      <c r="W120" s="84"/>
      <c r="X120" s="84"/>
      <c r="Y120" s="85"/>
      <c r="Z120" s="79"/>
      <c r="AA120" s="80"/>
      <c r="AB120" s="80"/>
      <c r="AC120" s="81"/>
      <c r="AD120" s="82"/>
    </row>
    <row r="121" spans="1:31" s="24" customFormat="1" ht="18" customHeight="1" x14ac:dyDescent="0.25">
      <c r="A121" s="86"/>
      <c r="B121" s="87"/>
      <c r="C121" s="78"/>
      <c r="D121" s="79"/>
      <c r="E121" s="80"/>
      <c r="F121" s="80"/>
      <c r="G121" s="81"/>
      <c r="H121" s="79"/>
      <c r="I121" s="80"/>
      <c r="J121" s="80"/>
      <c r="K121" s="81"/>
      <c r="L121" s="79"/>
      <c r="M121" s="80"/>
      <c r="N121" s="80"/>
      <c r="O121" s="81"/>
      <c r="P121" s="79"/>
      <c r="Q121" s="80"/>
      <c r="R121" s="80"/>
      <c r="S121" s="81"/>
      <c r="T121" s="82"/>
      <c r="U121" s="83"/>
      <c r="V121" s="84"/>
      <c r="W121" s="84"/>
      <c r="X121" s="84"/>
      <c r="Y121" s="85"/>
      <c r="Z121" s="79"/>
      <c r="AA121" s="80"/>
      <c r="AB121" s="80"/>
      <c r="AC121" s="81"/>
      <c r="AD121" s="82"/>
    </row>
    <row r="122" spans="1:31" s="24" customFormat="1" ht="18" customHeight="1" x14ac:dyDescent="0.25">
      <c r="A122" s="86"/>
      <c r="B122" s="87"/>
      <c r="C122" s="78"/>
      <c r="D122" s="79"/>
      <c r="E122" s="80"/>
      <c r="F122" s="80"/>
      <c r="G122" s="81"/>
      <c r="H122" s="79"/>
      <c r="I122" s="80"/>
      <c r="J122" s="80"/>
      <c r="K122" s="81"/>
      <c r="L122" s="79"/>
      <c r="M122" s="80"/>
      <c r="N122" s="80"/>
      <c r="O122" s="81"/>
      <c r="P122" s="79"/>
      <c r="Q122" s="80"/>
      <c r="R122" s="80"/>
      <c r="S122" s="81"/>
      <c r="T122" s="82"/>
      <c r="U122" s="83"/>
      <c r="V122" s="84"/>
      <c r="W122" s="84"/>
      <c r="X122" s="84"/>
      <c r="Y122" s="85"/>
      <c r="Z122" s="79"/>
      <c r="AA122" s="80"/>
      <c r="AB122" s="80"/>
      <c r="AC122" s="81"/>
      <c r="AD122" s="82"/>
    </row>
    <row r="123" spans="1:31" s="24" customFormat="1" ht="18" customHeight="1" x14ac:dyDescent="0.25">
      <c r="A123" s="86"/>
      <c r="B123" s="87"/>
      <c r="C123" s="78"/>
      <c r="D123" s="79"/>
      <c r="E123" s="80"/>
      <c r="F123" s="80"/>
      <c r="G123" s="81"/>
      <c r="H123" s="79"/>
      <c r="I123" s="80"/>
      <c r="J123" s="80"/>
      <c r="K123" s="81"/>
      <c r="L123" s="79"/>
      <c r="M123" s="80"/>
      <c r="N123" s="80"/>
      <c r="O123" s="81"/>
      <c r="P123" s="79"/>
      <c r="Q123" s="80"/>
      <c r="R123" s="80"/>
      <c r="S123" s="81"/>
      <c r="T123" s="82"/>
      <c r="U123" s="83"/>
      <c r="V123" s="84"/>
      <c r="W123" s="84"/>
      <c r="X123" s="84"/>
      <c r="Y123" s="85"/>
      <c r="Z123" s="79"/>
      <c r="AA123" s="80"/>
      <c r="AB123" s="80"/>
      <c r="AC123" s="81"/>
      <c r="AD123" s="82"/>
    </row>
    <row r="124" spans="1:31" s="24" customFormat="1" ht="17.25" customHeight="1" thickBot="1" x14ac:dyDescent="0.3">
      <c r="A124" s="31"/>
      <c r="B124" s="31"/>
      <c r="C124" s="31"/>
    </row>
    <row r="125" spans="1:31" s="24" customFormat="1" ht="18" customHeight="1" thickBot="1" x14ac:dyDescent="0.35">
      <c r="A125" s="494" t="s">
        <v>379</v>
      </c>
      <c r="B125" s="495"/>
      <c r="C125" s="496"/>
      <c r="D125" s="88">
        <f t="shared" ref="D125:S125" si="12">SUBTOTAL(9,D10:D123)</f>
        <v>0</v>
      </c>
      <c r="E125" s="88">
        <f t="shared" si="12"/>
        <v>0</v>
      </c>
      <c r="F125" s="88">
        <f t="shared" si="12"/>
        <v>0</v>
      </c>
      <c r="G125" s="88">
        <f t="shared" si="12"/>
        <v>0</v>
      </c>
      <c r="H125" s="88">
        <f t="shared" si="12"/>
        <v>0</v>
      </c>
      <c r="I125" s="88">
        <f t="shared" si="12"/>
        <v>0</v>
      </c>
      <c r="J125" s="88">
        <f t="shared" si="12"/>
        <v>0</v>
      </c>
      <c r="K125" s="88">
        <f t="shared" si="12"/>
        <v>0</v>
      </c>
      <c r="L125" s="88">
        <f t="shared" si="12"/>
        <v>0</v>
      </c>
      <c r="M125" s="88">
        <f t="shared" si="12"/>
        <v>0</v>
      </c>
      <c r="N125" s="88">
        <f t="shared" si="12"/>
        <v>0</v>
      </c>
      <c r="O125" s="88">
        <f t="shared" si="12"/>
        <v>0</v>
      </c>
      <c r="P125" s="88">
        <f t="shared" si="12"/>
        <v>0</v>
      </c>
      <c r="Q125" s="88">
        <f t="shared" si="12"/>
        <v>0</v>
      </c>
      <c r="R125" s="88">
        <f t="shared" si="12"/>
        <v>0</v>
      </c>
      <c r="S125" s="88">
        <f t="shared" si="12"/>
        <v>0</v>
      </c>
      <c r="T125" s="89"/>
      <c r="U125" s="90">
        <f t="shared" ref="U125:AD125" si="13">SUBTOTAL(9,U10:U123)</f>
        <v>0</v>
      </c>
      <c r="V125" s="90">
        <f t="shared" si="13"/>
        <v>0</v>
      </c>
      <c r="W125" s="90">
        <f t="shared" si="13"/>
        <v>0</v>
      </c>
      <c r="X125" s="90">
        <f t="shared" si="13"/>
        <v>0</v>
      </c>
      <c r="Y125" s="90">
        <f t="shared" si="13"/>
        <v>0</v>
      </c>
      <c r="Z125" s="90">
        <f t="shared" si="13"/>
        <v>0</v>
      </c>
      <c r="AA125" s="90">
        <f t="shared" si="13"/>
        <v>0</v>
      </c>
      <c r="AB125" s="90">
        <f t="shared" si="13"/>
        <v>0</v>
      </c>
      <c r="AC125" s="90">
        <f t="shared" si="13"/>
        <v>0</v>
      </c>
      <c r="AD125" s="90">
        <f t="shared" si="13"/>
        <v>0</v>
      </c>
    </row>
    <row r="126" spans="1:31" ht="18" customHeight="1" thickBot="1" x14ac:dyDescent="0.35">
      <c r="A126" s="501" t="s">
        <v>382</v>
      </c>
      <c r="B126" s="502"/>
      <c r="C126" s="503"/>
      <c r="D126" s="91">
        <f t="shared" ref="D126:S126" si="14">SUM(D10:D123)</f>
        <v>0</v>
      </c>
      <c r="E126" s="91">
        <f t="shared" si="14"/>
        <v>0</v>
      </c>
      <c r="F126" s="91">
        <f t="shared" si="14"/>
        <v>0</v>
      </c>
      <c r="G126" s="91">
        <f t="shared" si="14"/>
        <v>0</v>
      </c>
      <c r="H126" s="91">
        <f t="shared" si="14"/>
        <v>0</v>
      </c>
      <c r="I126" s="91">
        <f t="shared" si="14"/>
        <v>0</v>
      </c>
      <c r="J126" s="91">
        <f t="shared" si="14"/>
        <v>0</v>
      </c>
      <c r="K126" s="91">
        <f>SUM(K10:K123)</f>
        <v>0</v>
      </c>
      <c r="L126" s="91">
        <f t="shared" si="14"/>
        <v>0</v>
      </c>
      <c r="M126" s="91">
        <f t="shared" si="14"/>
        <v>0</v>
      </c>
      <c r="N126" s="91">
        <f t="shared" si="14"/>
        <v>0</v>
      </c>
      <c r="O126" s="91">
        <f t="shared" si="14"/>
        <v>0</v>
      </c>
      <c r="P126" s="91">
        <f t="shared" si="14"/>
        <v>0</v>
      </c>
      <c r="Q126" s="91">
        <f t="shared" si="14"/>
        <v>0</v>
      </c>
      <c r="R126" s="91">
        <f t="shared" si="14"/>
        <v>0</v>
      </c>
      <c r="S126" s="91">
        <f t="shared" si="14"/>
        <v>0</v>
      </c>
      <c r="T126" s="92"/>
      <c r="U126" s="93">
        <f t="shared" ref="U126:AD126" si="15">SUM(U10:U123)</f>
        <v>0</v>
      </c>
      <c r="V126" s="93">
        <f t="shared" si="15"/>
        <v>0</v>
      </c>
      <c r="W126" s="93">
        <f t="shared" si="15"/>
        <v>0</v>
      </c>
      <c r="X126" s="93">
        <f t="shared" si="15"/>
        <v>0</v>
      </c>
      <c r="Y126" s="93">
        <f t="shared" si="15"/>
        <v>0</v>
      </c>
      <c r="Z126" s="93">
        <f t="shared" si="15"/>
        <v>0</v>
      </c>
      <c r="AA126" s="93">
        <f t="shared" si="15"/>
        <v>0</v>
      </c>
      <c r="AB126" s="93">
        <f t="shared" si="15"/>
        <v>0</v>
      </c>
      <c r="AC126" s="93">
        <f t="shared" si="15"/>
        <v>0</v>
      </c>
      <c r="AD126" s="93">
        <f t="shared" si="15"/>
        <v>0</v>
      </c>
      <c r="AE126" s="5"/>
    </row>
    <row r="127" spans="1:31" ht="18" customHeight="1" thickBot="1" x14ac:dyDescent="0.35">
      <c r="A127" s="94"/>
      <c r="B127" s="95" t="s">
        <v>407</v>
      </c>
      <c r="C127" s="96">
        <f>D127+H127+L127+P127</f>
        <v>0</v>
      </c>
      <c r="D127" s="97">
        <f>(D126+E126)*2</f>
        <v>0</v>
      </c>
      <c r="E127" s="98"/>
      <c r="F127" s="98"/>
      <c r="G127" s="98"/>
      <c r="H127" s="99">
        <f>(H126+I126)*2</f>
        <v>0</v>
      </c>
      <c r="I127" s="98"/>
      <c r="J127" s="98"/>
      <c r="K127" s="98"/>
      <c r="L127" s="99">
        <f>(L126+M126)*2</f>
        <v>0</v>
      </c>
      <c r="M127" s="98"/>
      <c r="N127" s="98"/>
      <c r="O127" s="98"/>
      <c r="P127" s="99">
        <f>(P126+Q126)*2</f>
        <v>0</v>
      </c>
      <c r="Q127" s="98"/>
      <c r="R127" s="98"/>
      <c r="S127" s="100"/>
    </row>
    <row r="128" spans="1:31" ht="18" customHeight="1" x14ac:dyDescent="0.3">
      <c r="A128" s="101"/>
      <c r="B128" s="504" t="s">
        <v>408</v>
      </c>
      <c r="C128" s="505"/>
      <c r="D128" s="506"/>
      <c r="E128" s="102">
        <f>G128+K128+O128+S128</f>
        <v>0</v>
      </c>
      <c r="F128" s="103" t="s">
        <v>409</v>
      </c>
      <c r="G128" s="104">
        <f>G126</f>
        <v>0</v>
      </c>
      <c r="H128" s="105" t="s">
        <v>410</v>
      </c>
      <c r="I128" s="106"/>
      <c r="J128" s="106"/>
      <c r="K128" s="104">
        <f>K126</f>
        <v>0</v>
      </c>
      <c r="L128" s="107"/>
      <c r="M128" s="107"/>
      <c r="N128" s="107"/>
      <c r="O128" s="104">
        <f>O126</f>
        <v>0</v>
      </c>
      <c r="P128" s="107"/>
      <c r="Q128" s="107"/>
      <c r="R128" s="107"/>
      <c r="S128" s="104">
        <f>S126</f>
        <v>0</v>
      </c>
      <c r="U128" s="513" t="s">
        <v>411</v>
      </c>
      <c r="V128" s="514"/>
      <c r="W128" s="514"/>
      <c r="X128" s="514"/>
      <c r="Y128" s="515"/>
    </row>
    <row r="129" spans="1:25" ht="18" customHeight="1" x14ac:dyDescent="0.3">
      <c r="B129" s="507"/>
      <c r="C129" s="508"/>
      <c r="D129" s="509"/>
      <c r="E129" s="102">
        <f>G129+K129+O129+S129</f>
        <v>0</v>
      </c>
      <c r="F129" s="108" t="s">
        <v>383</v>
      </c>
      <c r="G129" s="109">
        <f>SUMIF(F10:F123,"A",G10:G123)</f>
        <v>0</v>
      </c>
      <c r="H129" s="105" t="s">
        <v>412</v>
      </c>
      <c r="I129" s="106"/>
      <c r="J129" s="106"/>
      <c r="K129" s="109">
        <f>SUMIF(J10:J123,"A",K10:K123)</f>
        <v>0</v>
      </c>
      <c r="L129" s="110"/>
      <c r="M129" s="110"/>
      <c r="N129" s="110"/>
      <c r="O129" s="109">
        <f>SUMIF(N10:N123,"A",O10:O123)</f>
        <v>0</v>
      </c>
      <c r="S129" s="109">
        <f>SUMIF(R10:R123,"A",S10:S123)</f>
        <v>0</v>
      </c>
      <c r="U129" s="516"/>
      <c r="V129" s="517"/>
      <c r="W129" s="517"/>
      <c r="X129" s="517"/>
      <c r="Y129" s="518"/>
    </row>
    <row r="130" spans="1:25" ht="18" customHeight="1" x14ac:dyDescent="0.3">
      <c r="B130" s="507"/>
      <c r="C130" s="508"/>
      <c r="D130" s="509"/>
      <c r="E130" s="102">
        <f>G130+K130+O130+S130</f>
        <v>0</v>
      </c>
      <c r="F130" s="111" t="s">
        <v>381</v>
      </c>
      <c r="G130" s="112">
        <f>SUMIF(F10:F123,"B",G10:G123)</f>
        <v>0</v>
      </c>
      <c r="H130" s="105" t="s">
        <v>413</v>
      </c>
      <c r="I130" s="106"/>
      <c r="J130" s="113"/>
      <c r="K130" s="112">
        <f>SUMIF(J10:J123,"B",K10:K123)</f>
        <v>0</v>
      </c>
      <c r="L130" s="110"/>
      <c r="M130" s="110"/>
      <c r="N130" s="114"/>
      <c r="O130" s="112">
        <f>SUMIF(N10:N123,"B",O10:O123)</f>
        <v>0</v>
      </c>
      <c r="R130" s="1"/>
      <c r="S130" s="112">
        <f>SUMIF(R10:R123,"B",S10:S123)</f>
        <v>0</v>
      </c>
      <c r="U130" s="516"/>
      <c r="V130" s="517"/>
      <c r="W130" s="517"/>
      <c r="X130" s="517"/>
      <c r="Y130" s="518"/>
    </row>
    <row r="131" spans="1:25" ht="18" customHeight="1" thickBot="1" x14ac:dyDescent="0.35">
      <c r="B131" s="510"/>
      <c r="C131" s="511"/>
      <c r="D131" s="512"/>
      <c r="E131" s="102">
        <f>G131+K131+O131+S131</f>
        <v>0</v>
      </c>
      <c r="F131" s="115" t="s">
        <v>380</v>
      </c>
      <c r="G131" s="116">
        <f>SUMIF(F10:F123,"C",G10:G123)</f>
        <v>0</v>
      </c>
      <c r="H131" s="105" t="s">
        <v>414</v>
      </c>
      <c r="I131" s="106"/>
      <c r="J131" s="113"/>
      <c r="K131" s="116">
        <f>SUMIF(J10:J123,"C",K10:K123)</f>
        <v>0</v>
      </c>
      <c r="L131" s="110"/>
      <c r="M131" s="110"/>
      <c r="N131" s="114"/>
      <c r="O131" s="116">
        <f>SUMIF(N10:N123,"C",O10:O123)</f>
        <v>0</v>
      </c>
      <c r="R131" s="1"/>
      <c r="S131" s="116">
        <f>SUMIF(R10:R123,"C",S10:S123)</f>
        <v>0</v>
      </c>
      <c r="U131" s="516"/>
      <c r="V131" s="517"/>
      <c r="W131" s="517"/>
      <c r="X131" s="517"/>
      <c r="Y131" s="518"/>
    </row>
    <row r="132" spans="1:25" ht="18" customHeight="1" thickBot="1" x14ac:dyDescent="0.35">
      <c r="E132" s="117">
        <f>SUM(E129:E131)</f>
        <v>0</v>
      </c>
      <c r="F132" s="118" t="s">
        <v>260</v>
      </c>
      <c r="G132" s="119">
        <f>SUM(G129:G131)</f>
        <v>0</v>
      </c>
      <c r="K132" s="120">
        <f>SUM(K129:K131)</f>
        <v>0</v>
      </c>
      <c r="L132" s="5"/>
      <c r="M132" s="5"/>
      <c r="N132" s="5"/>
      <c r="O132" s="120">
        <f>SUM(O129:O131)</f>
        <v>0</v>
      </c>
      <c r="P132" s="5"/>
      <c r="Q132" s="5"/>
      <c r="R132" s="5"/>
      <c r="S132" s="120">
        <f>SUM(S129:S131)</f>
        <v>0</v>
      </c>
      <c r="U132" s="516"/>
      <c r="V132" s="517"/>
      <c r="W132" s="517"/>
      <c r="X132" s="517"/>
      <c r="Y132" s="518"/>
    </row>
    <row r="133" spans="1:25" ht="18" customHeight="1" x14ac:dyDescent="0.3">
      <c r="D133" s="5"/>
      <c r="E133" s="5"/>
      <c r="F133" s="5"/>
      <c r="G133" s="121"/>
      <c r="H133" s="122"/>
      <c r="I133" s="122"/>
      <c r="J133" s="122"/>
      <c r="K133" s="121"/>
      <c r="L133" s="122"/>
      <c r="M133" s="122"/>
      <c r="N133" s="122"/>
      <c r="O133" s="121"/>
      <c r="P133" s="122"/>
      <c r="Q133" s="122"/>
      <c r="R133" s="122"/>
      <c r="S133" s="121"/>
      <c r="U133" s="516"/>
      <c r="V133" s="517"/>
      <c r="W133" s="517"/>
      <c r="X133" s="517"/>
      <c r="Y133" s="518"/>
    </row>
    <row r="134" spans="1:25" ht="18" customHeight="1" thickBot="1" x14ac:dyDescent="0.35">
      <c r="D134" s="5"/>
      <c r="E134" s="5"/>
      <c r="F134" s="5"/>
      <c r="G134" s="5"/>
      <c r="U134" s="519"/>
      <c r="V134" s="520"/>
      <c r="W134" s="520"/>
      <c r="X134" s="520"/>
      <c r="Y134" s="521"/>
    </row>
    <row r="135" spans="1:25" ht="18" customHeight="1" x14ac:dyDescent="0.3">
      <c r="A135" s="123"/>
      <c r="B135" s="487" t="s">
        <v>378</v>
      </c>
      <c r="C135" s="487"/>
      <c r="D135" s="487"/>
      <c r="E135" s="487"/>
      <c r="F135" s="487"/>
      <c r="G135" s="487"/>
      <c r="H135" s="124"/>
      <c r="I135" s="125"/>
      <c r="J135" s="126"/>
      <c r="K135" s="1" t="s">
        <v>415</v>
      </c>
    </row>
    <row r="136" spans="1:25" ht="18" customHeight="1" thickBot="1" x14ac:dyDescent="0.35">
      <c r="A136" s="127"/>
      <c r="B136" s="128"/>
      <c r="C136" s="128"/>
      <c r="D136" s="128"/>
      <c r="E136" s="25"/>
      <c r="F136" s="25"/>
      <c r="G136" s="25"/>
      <c r="H136" s="22"/>
      <c r="I136" s="129"/>
      <c r="J136" s="130"/>
    </row>
    <row r="137" spans="1:25" ht="18" customHeight="1" thickBot="1" x14ac:dyDescent="0.35">
      <c r="A137" s="131"/>
      <c r="B137" s="132"/>
      <c r="C137" s="133" t="s">
        <v>416</v>
      </c>
      <c r="D137" s="134"/>
      <c r="E137" s="133" t="s">
        <v>417</v>
      </c>
      <c r="F137" s="135"/>
      <c r="G137" s="133" t="s">
        <v>418</v>
      </c>
      <c r="H137" s="134"/>
      <c r="I137" s="136"/>
      <c r="J137" s="137"/>
      <c r="K137" s="1" t="s">
        <v>419</v>
      </c>
    </row>
    <row r="138" spans="1:25" ht="18" customHeight="1" x14ac:dyDescent="0.3">
      <c r="A138" s="127"/>
      <c r="C138" s="138" t="s">
        <v>402</v>
      </c>
      <c r="D138" s="25"/>
      <c r="E138" s="138" t="s">
        <v>403</v>
      </c>
      <c r="F138" s="22"/>
      <c r="G138" s="139" t="s">
        <v>404</v>
      </c>
      <c r="H138" s="25"/>
      <c r="I138" s="129"/>
      <c r="J138" s="140"/>
      <c r="Q138" s="141" t="s">
        <v>420</v>
      </c>
    </row>
    <row r="139" spans="1:25" ht="18" customHeight="1" thickBot="1" x14ac:dyDescent="0.35">
      <c r="A139" s="127"/>
      <c r="C139" s="138" t="s">
        <v>421</v>
      </c>
      <c r="D139" s="25"/>
      <c r="E139" s="142" t="s">
        <v>406</v>
      </c>
      <c r="F139" s="22"/>
      <c r="G139" s="142" t="s">
        <v>406</v>
      </c>
      <c r="H139" s="22"/>
      <c r="I139" s="129"/>
      <c r="J139" s="143"/>
      <c r="K139" s="1" t="s">
        <v>422</v>
      </c>
      <c r="Q139" s="141" t="s">
        <v>423</v>
      </c>
      <c r="R139" s="144"/>
    </row>
    <row r="140" spans="1:25" ht="18" customHeight="1" thickBot="1" x14ac:dyDescent="0.35">
      <c r="A140" s="145" t="s">
        <v>424</v>
      </c>
      <c r="B140" s="146"/>
      <c r="C140" s="147" t="s">
        <v>421</v>
      </c>
      <c r="D140" s="148"/>
      <c r="E140" s="147" t="s">
        <v>425</v>
      </c>
      <c r="F140" s="147"/>
      <c r="G140" s="147" t="s">
        <v>426</v>
      </c>
      <c r="H140" s="147"/>
      <c r="I140" s="149"/>
      <c r="J140" s="150" t="s">
        <v>427</v>
      </c>
      <c r="K140" s="141"/>
    </row>
  </sheetData>
  <autoFilter ref="A9:AM123" xr:uid="{00000000-0009-0000-0000-000001000000}">
    <sortState xmlns:xlrd2="http://schemas.microsoft.com/office/spreadsheetml/2017/richdata2" ref="A10:AM60">
      <sortCondition descending="1" ref="G9:G60"/>
    </sortState>
  </autoFilter>
  <mergeCells count="20">
    <mergeCell ref="AJ2:AL2"/>
    <mergeCell ref="A3:C3"/>
    <mergeCell ref="A5:C5"/>
    <mergeCell ref="A6:B6"/>
    <mergeCell ref="C6:C7"/>
    <mergeCell ref="D6:G6"/>
    <mergeCell ref="H6:K6"/>
    <mergeCell ref="L6:O6"/>
    <mergeCell ref="Z6:AC6"/>
    <mergeCell ref="AE6:AH8"/>
    <mergeCell ref="A8:AC8"/>
    <mergeCell ref="B135:G135"/>
    <mergeCell ref="P6:S6"/>
    <mergeCell ref="W6:Y6"/>
    <mergeCell ref="A125:C125"/>
    <mergeCell ref="A1:AD1"/>
    <mergeCell ref="A2:AC2"/>
    <mergeCell ref="A126:C126"/>
    <mergeCell ref="B128:D131"/>
    <mergeCell ref="U128:Y13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BF55"/>
  <sheetViews>
    <sheetView zoomScale="70" zoomScaleNormal="70" workbookViewId="0">
      <selection activeCell="F8" sqref="F8"/>
    </sheetView>
  </sheetViews>
  <sheetFormatPr defaultRowHeight="12.5" x14ac:dyDescent="0.25"/>
  <cols>
    <col min="1" max="1" width="10.08984375" style="214" customWidth="1"/>
    <col min="2" max="2" width="11.6328125" style="214" customWidth="1"/>
    <col min="3" max="3" width="86.36328125" style="214" customWidth="1"/>
    <col min="4" max="4" width="9.08984375" style="214" customWidth="1"/>
    <col min="5" max="5" width="13.36328125" style="214" bestFit="1" customWidth="1"/>
    <col min="6" max="6" width="13.54296875" style="331" bestFit="1" customWidth="1"/>
    <col min="7" max="7" width="16.54296875" style="331" customWidth="1"/>
    <col min="8" max="231" width="8.90625" style="214"/>
    <col min="232" max="232" width="9.36328125" style="214" customWidth="1"/>
    <col min="233" max="233" width="6.6328125" style="214" customWidth="1"/>
    <col min="234" max="234" width="40.6328125" style="214" customWidth="1"/>
    <col min="235" max="238" width="9.36328125" style="214" customWidth="1"/>
    <col min="239" max="487" width="8.90625" style="214"/>
    <col min="488" max="488" width="9.36328125" style="214" customWidth="1"/>
    <col min="489" max="489" width="6.6328125" style="214" customWidth="1"/>
    <col min="490" max="490" width="40.6328125" style="214" customWidth="1"/>
    <col min="491" max="494" width="9.36328125" style="214" customWidth="1"/>
    <col min="495" max="743" width="8.90625" style="214"/>
    <col min="744" max="744" width="9.36328125" style="214" customWidth="1"/>
    <col min="745" max="745" width="6.6328125" style="214" customWidth="1"/>
    <col min="746" max="746" width="40.6328125" style="214" customWidth="1"/>
    <col min="747" max="750" width="9.36328125" style="214" customWidth="1"/>
    <col min="751" max="999" width="8.90625" style="214"/>
    <col min="1000" max="1000" width="9.36328125" style="214" customWidth="1"/>
    <col min="1001" max="1001" width="6.6328125" style="214" customWidth="1"/>
    <col min="1002" max="1002" width="40.6328125" style="214" customWidth="1"/>
    <col min="1003" max="1006" width="9.36328125" style="214" customWidth="1"/>
    <col min="1007" max="1255" width="8.90625" style="214"/>
    <col min="1256" max="1256" width="9.36328125" style="214" customWidth="1"/>
    <col min="1257" max="1257" width="6.6328125" style="214" customWidth="1"/>
    <col min="1258" max="1258" width="40.6328125" style="214" customWidth="1"/>
    <col min="1259" max="1262" width="9.36328125" style="214" customWidth="1"/>
    <col min="1263" max="1511" width="8.90625" style="214"/>
    <col min="1512" max="1512" width="9.36328125" style="214" customWidth="1"/>
    <col min="1513" max="1513" width="6.6328125" style="214" customWidth="1"/>
    <col min="1514" max="1514" width="40.6328125" style="214" customWidth="1"/>
    <col min="1515" max="1518" width="9.36328125" style="214" customWidth="1"/>
    <col min="1519" max="1767" width="8.90625" style="214"/>
    <col min="1768" max="1768" width="9.36328125" style="214" customWidth="1"/>
    <col min="1769" max="1769" width="6.6328125" style="214" customWidth="1"/>
    <col min="1770" max="1770" width="40.6328125" style="214" customWidth="1"/>
    <col min="1771" max="1774" width="9.36328125" style="214" customWidth="1"/>
    <col min="1775" max="2023" width="8.90625" style="214"/>
    <col min="2024" max="2024" width="9.36328125" style="214" customWidth="1"/>
    <col min="2025" max="2025" width="6.6328125" style="214" customWidth="1"/>
    <col min="2026" max="2026" width="40.6328125" style="214" customWidth="1"/>
    <col min="2027" max="2030" width="9.36328125" style="214" customWidth="1"/>
    <col min="2031" max="2279" width="8.90625" style="214"/>
    <col min="2280" max="2280" width="9.36328125" style="214" customWidth="1"/>
    <col min="2281" max="2281" width="6.6328125" style="214" customWidth="1"/>
    <col min="2282" max="2282" width="40.6328125" style="214" customWidth="1"/>
    <col min="2283" max="2286" width="9.36328125" style="214" customWidth="1"/>
    <col min="2287" max="2535" width="8.90625" style="214"/>
    <col min="2536" max="2536" width="9.36328125" style="214" customWidth="1"/>
    <col min="2537" max="2537" width="6.6328125" style="214" customWidth="1"/>
    <col min="2538" max="2538" width="40.6328125" style="214" customWidth="1"/>
    <col min="2539" max="2542" width="9.36328125" style="214" customWidth="1"/>
    <col min="2543" max="2791" width="8.90625" style="214"/>
    <col min="2792" max="2792" width="9.36328125" style="214" customWidth="1"/>
    <col min="2793" max="2793" width="6.6328125" style="214" customWidth="1"/>
    <col min="2794" max="2794" width="40.6328125" style="214" customWidth="1"/>
    <col min="2795" max="2798" width="9.36328125" style="214" customWidth="1"/>
    <col min="2799" max="3047" width="8.90625" style="214"/>
    <col min="3048" max="3048" width="9.36328125" style="214" customWidth="1"/>
    <col min="3049" max="3049" width="6.6328125" style="214" customWidth="1"/>
    <col min="3050" max="3050" width="40.6328125" style="214" customWidth="1"/>
    <col min="3051" max="3054" width="9.36328125" style="214" customWidth="1"/>
    <col min="3055" max="3303" width="8.90625" style="214"/>
    <col min="3304" max="3304" width="9.36328125" style="214" customWidth="1"/>
    <col min="3305" max="3305" width="6.6328125" style="214" customWidth="1"/>
    <col min="3306" max="3306" width="40.6328125" style="214" customWidth="1"/>
    <col min="3307" max="3310" width="9.36328125" style="214" customWidth="1"/>
    <col min="3311" max="3559" width="8.90625" style="214"/>
    <col min="3560" max="3560" width="9.36328125" style="214" customWidth="1"/>
    <col min="3561" max="3561" width="6.6328125" style="214" customWidth="1"/>
    <col min="3562" max="3562" width="40.6328125" style="214" customWidth="1"/>
    <col min="3563" max="3566" width="9.36328125" style="214" customWidth="1"/>
    <col min="3567" max="3815" width="8.90625" style="214"/>
    <col min="3816" max="3816" width="9.36328125" style="214" customWidth="1"/>
    <col min="3817" max="3817" width="6.6328125" style="214" customWidth="1"/>
    <col min="3818" max="3818" width="40.6328125" style="214" customWidth="1"/>
    <col min="3819" max="3822" width="9.36328125" style="214" customWidth="1"/>
    <col min="3823" max="4071" width="8.90625" style="214"/>
    <col min="4072" max="4072" width="9.36328125" style="214" customWidth="1"/>
    <col min="4073" max="4073" width="6.6328125" style="214" customWidth="1"/>
    <col min="4074" max="4074" width="40.6328125" style="214" customWidth="1"/>
    <col min="4075" max="4078" width="9.36328125" style="214" customWidth="1"/>
    <col min="4079" max="4327" width="8.90625" style="214"/>
    <col min="4328" max="4328" width="9.36328125" style="214" customWidth="1"/>
    <col min="4329" max="4329" width="6.6328125" style="214" customWidth="1"/>
    <col min="4330" max="4330" width="40.6328125" style="214" customWidth="1"/>
    <col min="4331" max="4334" width="9.36328125" style="214" customWidth="1"/>
    <col min="4335" max="4583" width="8.90625" style="214"/>
    <col min="4584" max="4584" width="9.36328125" style="214" customWidth="1"/>
    <col min="4585" max="4585" width="6.6328125" style="214" customWidth="1"/>
    <col min="4586" max="4586" width="40.6328125" style="214" customWidth="1"/>
    <col min="4587" max="4590" width="9.36328125" style="214" customWidth="1"/>
    <col min="4591" max="4839" width="8.90625" style="214"/>
    <col min="4840" max="4840" width="9.36328125" style="214" customWidth="1"/>
    <col min="4841" max="4841" width="6.6328125" style="214" customWidth="1"/>
    <col min="4842" max="4842" width="40.6328125" style="214" customWidth="1"/>
    <col min="4843" max="4846" width="9.36328125" style="214" customWidth="1"/>
    <col min="4847" max="5095" width="8.90625" style="214"/>
    <col min="5096" max="5096" width="9.36328125" style="214" customWidth="1"/>
    <col min="5097" max="5097" width="6.6328125" style="214" customWidth="1"/>
    <col min="5098" max="5098" width="40.6328125" style="214" customWidth="1"/>
    <col min="5099" max="5102" width="9.36328125" style="214" customWidth="1"/>
    <col min="5103" max="5351" width="8.90625" style="214"/>
    <col min="5352" max="5352" width="9.36328125" style="214" customWidth="1"/>
    <col min="5353" max="5353" width="6.6328125" style="214" customWidth="1"/>
    <col min="5354" max="5354" width="40.6328125" style="214" customWidth="1"/>
    <col min="5355" max="5358" width="9.36328125" style="214" customWidth="1"/>
    <col min="5359" max="5607" width="8.90625" style="214"/>
    <col min="5608" max="5608" width="9.36328125" style="214" customWidth="1"/>
    <col min="5609" max="5609" width="6.6328125" style="214" customWidth="1"/>
    <col min="5610" max="5610" width="40.6328125" style="214" customWidth="1"/>
    <col min="5611" max="5614" width="9.36328125" style="214" customWidth="1"/>
    <col min="5615" max="5863" width="8.90625" style="214"/>
    <col min="5864" max="5864" width="9.36328125" style="214" customWidth="1"/>
    <col min="5865" max="5865" width="6.6328125" style="214" customWidth="1"/>
    <col min="5866" max="5866" width="40.6328125" style="214" customWidth="1"/>
    <col min="5867" max="5870" width="9.36328125" style="214" customWidth="1"/>
    <col min="5871" max="6119" width="8.90625" style="214"/>
    <col min="6120" max="6120" width="9.36328125" style="214" customWidth="1"/>
    <col min="6121" max="6121" width="6.6328125" style="214" customWidth="1"/>
    <col min="6122" max="6122" width="40.6328125" style="214" customWidth="1"/>
    <col min="6123" max="6126" width="9.36328125" style="214" customWidth="1"/>
    <col min="6127" max="6375" width="8.90625" style="214"/>
    <col min="6376" max="6376" width="9.36328125" style="214" customWidth="1"/>
    <col min="6377" max="6377" width="6.6328125" style="214" customWidth="1"/>
    <col min="6378" max="6378" width="40.6328125" style="214" customWidth="1"/>
    <col min="6379" max="6382" width="9.36328125" style="214" customWidth="1"/>
    <col min="6383" max="6631" width="8.90625" style="214"/>
    <col min="6632" max="6632" width="9.36328125" style="214" customWidth="1"/>
    <col min="6633" max="6633" width="6.6328125" style="214" customWidth="1"/>
    <col min="6634" max="6634" width="40.6328125" style="214" customWidth="1"/>
    <col min="6635" max="6638" width="9.36328125" style="214" customWidth="1"/>
    <col min="6639" max="6887" width="8.90625" style="214"/>
    <col min="6888" max="6888" width="9.36328125" style="214" customWidth="1"/>
    <col min="6889" max="6889" width="6.6328125" style="214" customWidth="1"/>
    <col min="6890" max="6890" width="40.6328125" style="214" customWidth="1"/>
    <col min="6891" max="6894" width="9.36328125" style="214" customWidth="1"/>
    <col min="6895" max="7143" width="8.90625" style="214"/>
    <col min="7144" max="7144" width="9.36328125" style="214" customWidth="1"/>
    <col min="7145" max="7145" width="6.6328125" style="214" customWidth="1"/>
    <col min="7146" max="7146" width="40.6328125" style="214" customWidth="1"/>
    <col min="7147" max="7150" width="9.36328125" style="214" customWidth="1"/>
    <col min="7151" max="7399" width="8.90625" style="214"/>
    <col min="7400" max="7400" width="9.36328125" style="214" customWidth="1"/>
    <col min="7401" max="7401" width="6.6328125" style="214" customWidth="1"/>
    <col min="7402" max="7402" width="40.6328125" style="214" customWidth="1"/>
    <col min="7403" max="7406" width="9.36328125" style="214" customWidth="1"/>
    <col min="7407" max="7655" width="8.90625" style="214"/>
    <col min="7656" max="7656" width="9.36328125" style="214" customWidth="1"/>
    <col min="7657" max="7657" width="6.6328125" style="214" customWidth="1"/>
    <col min="7658" max="7658" width="40.6328125" style="214" customWidth="1"/>
    <col min="7659" max="7662" width="9.36328125" style="214" customWidth="1"/>
    <col min="7663" max="7911" width="8.90625" style="214"/>
    <col min="7912" max="7912" width="9.36328125" style="214" customWidth="1"/>
    <col min="7913" max="7913" width="6.6328125" style="214" customWidth="1"/>
    <col min="7914" max="7914" width="40.6328125" style="214" customWidth="1"/>
    <col min="7915" max="7918" width="9.36328125" style="214" customWidth="1"/>
    <col min="7919" max="8167" width="8.90625" style="214"/>
    <col min="8168" max="8168" width="9.36328125" style="214" customWidth="1"/>
    <col min="8169" max="8169" width="6.6328125" style="214" customWidth="1"/>
    <col min="8170" max="8170" width="40.6328125" style="214" customWidth="1"/>
    <col min="8171" max="8174" width="9.36328125" style="214" customWidth="1"/>
    <col min="8175" max="8423" width="8.90625" style="214"/>
    <col min="8424" max="8424" width="9.36328125" style="214" customWidth="1"/>
    <col min="8425" max="8425" width="6.6328125" style="214" customWidth="1"/>
    <col min="8426" max="8426" width="40.6328125" style="214" customWidth="1"/>
    <col min="8427" max="8430" width="9.36328125" style="214" customWidth="1"/>
    <col min="8431" max="8679" width="8.90625" style="214"/>
    <col min="8680" max="8680" width="9.36328125" style="214" customWidth="1"/>
    <col min="8681" max="8681" width="6.6328125" style="214" customWidth="1"/>
    <col min="8682" max="8682" width="40.6328125" style="214" customWidth="1"/>
    <col min="8683" max="8686" width="9.36328125" style="214" customWidth="1"/>
    <col min="8687" max="8935" width="8.90625" style="214"/>
    <col min="8936" max="8936" width="9.36328125" style="214" customWidth="1"/>
    <col min="8937" max="8937" width="6.6328125" style="214" customWidth="1"/>
    <col min="8938" max="8938" width="40.6328125" style="214" customWidth="1"/>
    <col min="8939" max="8942" width="9.36328125" style="214" customWidth="1"/>
    <col min="8943" max="9191" width="8.90625" style="214"/>
    <col min="9192" max="9192" width="9.36328125" style="214" customWidth="1"/>
    <col min="9193" max="9193" width="6.6328125" style="214" customWidth="1"/>
    <col min="9194" max="9194" width="40.6328125" style="214" customWidth="1"/>
    <col min="9195" max="9198" width="9.36328125" style="214" customWidth="1"/>
    <col min="9199" max="9447" width="8.90625" style="214"/>
    <col min="9448" max="9448" width="9.36328125" style="214" customWidth="1"/>
    <col min="9449" max="9449" width="6.6328125" style="214" customWidth="1"/>
    <col min="9450" max="9450" width="40.6328125" style="214" customWidth="1"/>
    <col min="9451" max="9454" width="9.36328125" style="214" customWidth="1"/>
    <col min="9455" max="9703" width="8.90625" style="214"/>
    <col min="9704" max="9704" width="9.36328125" style="214" customWidth="1"/>
    <col min="9705" max="9705" width="6.6328125" style="214" customWidth="1"/>
    <col min="9706" max="9706" width="40.6328125" style="214" customWidth="1"/>
    <col min="9707" max="9710" width="9.36328125" style="214" customWidth="1"/>
    <col min="9711" max="9959" width="8.90625" style="214"/>
    <col min="9960" max="9960" width="9.36328125" style="214" customWidth="1"/>
    <col min="9961" max="9961" width="6.6328125" style="214" customWidth="1"/>
    <col min="9962" max="9962" width="40.6328125" style="214" customWidth="1"/>
    <col min="9963" max="9966" width="9.36328125" style="214" customWidth="1"/>
    <col min="9967" max="10215" width="8.90625" style="214"/>
    <col min="10216" max="10216" width="9.36328125" style="214" customWidth="1"/>
    <col min="10217" max="10217" width="6.6328125" style="214" customWidth="1"/>
    <col min="10218" max="10218" width="40.6328125" style="214" customWidth="1"/>
    <col min="10219" max="10222" width="9.36328125" style="214" customWidth="1"/>
    <col min="10223" max="10471" width="8.90625" style="214"/>
    <col min="10472" max="10472" width="9.36328125" style="214" customWidth="1"/>
    <col min="10473" max="10473" width="6.6328125" style="214" customWidth="1"/>
    <col min="10474" max="10474" width="40.6328125" style="214" customWidth="1"/>
    <col min="10475" max="10478" width="9.36328125" style="214" customWidth="1"/>
    <col min="10479" max="10727" width="8.90625" style="214"/>
    <col min="10728" max="10728" width="9.36328125" style="214" customWidth="1"/>
    <col min="10729" max="10729" width="6.6328125" style="214" customWidth="1"/>
    <col min="10730" max="10730" width="40.6328125" style="214" customWidth="1"/>
    <col min="10731" max="10734" width="9.36328125" style="214" customWidth="1"/>
    <col min="10735" max="10983" width="8.90625" style="214"/>
    <col min="10984" max="10984" width="9.36328125" style="214" customWidth="1"/>
    <col min="10985" max="10985" width="6.6328125" style="214" customWidth="1"/>
    <col min="10986" max="10986" width="40.6328125" style="214" customWidth="1"/>
    <col min="10987" max="10990" width="9.36328125" style="214" customWidth="1"/>
    <col min="10991" max="11239" width="8.90625" style="214"/>
    <col min="11240" max="11240" width="9.36328125" style="214" customWidth="1"/>
    <col min="11241" max="11241" width="6.6328125" style="214" customWidth="1"/>
    <col min="11242" max="11242" width="40.6328125" style="214" customWidth="1"/>
    <col min="11243" max="11246" width="9.36328125" style="214" customWidth="1"/>
    <col min="11247" max="11495" width="8.90625" style="214"/>
    <col min="11496" max="11496" width="9.36328125" style="214" customWidth="1"/>
    <col min="11497" max="11497" width="6.6328125" style="214" customWidth="1"/>
    <col min="11498" max="11498" width="40.6328125" style="214" customWidth="1"/>
    <col min="11499" max="11502" width="9.36328125" style="214" customWidth="1"/>
    <col min="11503" max="11751" width="8.90625" style="214"/>
    <col min="11752" max="11752" width="9.36328125" style="214" customWidth="1"/>
    <col min="11753" max="11753" width="6.6328125" style="214" customWidth="1"/>
    <col min="11754" max="11754" width="40.6328125" style="214" customWidth="1"/>
    <col min="11755" max="11758" width="9.36328125" style="214" customWidth="1"/>
    <col min="11759" max="12007" width="8.90625" style="214"/>
    <col min="12008" max="12008" width="9.36328125" style="214" customWidth="1"/>
    <col min="12009" max="12009" width="6.6328125" style="214" customWidth="1"/>
    <col min="12010" max="12010" width="40.6328125" style="214" customWidth="1"/>
    <col min="12011" max="12014" width="9.36328125" style="214" customWidth="1"/>
    <col min="12015" max="12263" width="8.90625" style="214"/>
    <col min="12264" max="12264" width="9.36328125" style="214" customWidth="1"/>
    <col min="12265" max="12265" width="6.6328125" style="214" customWidth="1"/>
    <col min="12266" max="12266" width="40.6328125" style="214" customWidth="1"/>
    <col min="12267" max="12270" width="9.36328125" style="214" customWidth="1"/>
    <col min="12271" max="12519" width="8.90625" style="214"/>
    <col min="12520" max="12520" width="9.36328125" style="214" customWidth="1"/>
    <col min="12521" max="12521" width="6.6328125" style="214" customWidth="1"/>
    <col min="12522" max="12522" width="40.6328125" style="214" customWidth="1"/>
    <col min="12523" max="12526" width="9.36328125" style="214" customWidth="1"/>
    <col min="12527" max="12775" width="8.90625" style="214"/>
    <col min="12776" max="12776" width="9.36328125" style="214" customWidth="1"/>
    <col min="12777" max="12777" width="6.6328125" style="214" customWidth="1"/>
    <col min="12778" max="12778" width="40.6328125" style="214" customWidth="1"/>
    <col min="12779" max="12782" width="9.36328125" style="214" customWidth="1"/>
    <col min="12783" max="13031" width="8.90625" style="214"/>
    <col min="13032" max="13032" width="9.36328125" style="214" customWidth="1"/>
    <col min="13033" max="13033" width="6.6328125" style="214" customWidth="1"/>
    <col min="13034" max="13034" width="40.6328125" style="214" customWidth="1"/>
    <col min="13035" max="13038" width="9.36328125" style="214" customWidth="1"/>
    <col min="13039" max="13287" width="8.90625" style="214"/>
    <col min="13288" max="13288" width="9.36328125" style="214" customWidth="1"/>
    <col min="13289" max="13289" width="6.6328125" style="214" customWidth="1"/>
    <col min="13290" max="13290" width="40.6328125" style="214" customWidth="1"/>
    <col min="13291" max="13294" width="9.36328125" style="214" customWidth="1"/>
    <col min="13295" max="13543" width="8.90625" style="214"/>
    <col min="13544" max="13544" width="9.36328125" style="214" customWidth="1"/>
    <col min="13545" max="13545" width="6.6328125" style="214" customWidth="1"/>
    <col min="13546" max="13546" width="40.6328125" style="214" customWidth="1"/>
    <col min="13547" max="13550" width="9.36328125" style="214" customWidth="1"/>
    <col min="13551" max="13799" width="8.90625" style="214"/>
    <col min="13800" max="13800" width="9.36328125" style="214" customWidth="1"/>
    <col min="13801" max="13801" width="6.6328125" style="214" customWidth="1"/>
    <col min="13802" max="13802" width="40.6328125" style="214" customWidth="1"/>
    <col min="13803" max="13806" width="9.36328125" style="214" customWidth="1"/>
    <col min="13807" max="14055" width="8.90625" style="214"/>
    <col min="14056" max="14056" width="9.36328125" style="214" customWidth="1"/>
    <col min="14057" max="14057" width="6.6328125" style="214" customWidth="1"/>
    <col min="14058" max="14058" width="40.6328125" style="214" customWidth="1"/>
    <col min="14059" max="14062" width="9.36328125" style="214" customWidth="1"/>
    <col min="14063" max="14311" width="8.90625" style="214"/>
    <col min="14312" max="14312" width="9.36328125" style="214" customWidth="1"/>
    <col min="14313" max="14313" width="6.6328125" style="214" customWidth="1"/>
    <col min="14314" max="14314" width="40.6328125" style="214" customWidth="1"/>
    <col min="14315" max="14318" width="9.36328125" style="214" customWidth="1"/>
    <col min="14319" max="14567" width="8.90625" style="214"/>
    <col min="14568" max="14568" width="9.36328125" style="214" customWidth="1"/>
    <col min="14569" max="14569" width="6.6328125" style="214" customWidth="1"/>
    <col min="14570" max="14570" width="40.6328125" style="214" customWidth="1"/>
    <col min="14571" max="14574" width="9.36328125" style="214" customWidth="1"/>
    <col min="14575" max="14823" width="8.90625" style="214"/>
    <col min="14824" max="14824" width="9.36328125" style="214" customWidth="1"/>
    <col min="14825" max="14825" width="6.6328125" style="214" customWidth="1"/>
    <col min="14826" max="14826" width="40.6328125" style="214" customWidth="1"/>
    <col min="14827" max="14830" width="9.36328125" style="214" customWidth="1"/>
    <col min="14831" max="15079" width="8.90625" style="214"/>
    <col min="15080" max="15080" width="9.36328125" style="214" customWidth="1"/>
    <col min="15081" max="15081" width="6.6328125" style="214" customWidth="1"/>
    <col min="15082" max="15082" width="40.6328125" style="214" customWidth="1"/>
    <col min="15083" max="15086" width="9.36328125" style="214" customWidth="1"/>
    <col min="15087" max="15335" width="8.90625" style="214"/>
    <col min="15336" max="15336" width="9.36328125" style="214" customWidth="1"/>
    <col min="15337" max="15337" width="6.6328125" style="214" customWidth="1"/>
    <col min="15338" max="15338" width="40.6328125" style="214" customWidth="1"/>
    <col min="15339" max="15342" width="9.36328125" style="214" customWidth="1"/>
    <col min="15343" max="15591" width="8.90625" style="214"/>
    <col min="15592" max="15592" width="9.36328125" style="214" customWidth="1"/>
    <col min="15593" max="15593" width="6.6328125" style="214" customWidth="1"/>
    <col min="15594" max="15594" width="40.6328125" style="214" customWidth="1"/>
    <col min="15595" max="15598" width="9.36328125" style="214" customWidth="1"/>
    <col min="15599" max="15847" width="8.90625" style="214"/>
    <col min="15848" max="15848" width="9.36328125" style="214" customWidth="1"/>
    <col min="15849" max="15849" width="6.6328125" style="214" customWidth="1"/>
    <col min="15850" max="15850" width="40.6328125" style="214" customWidth="1"/>
    <col min="15851" max="15854" width="9.36328125" style="214" customWidth="1"/>
    <col min="15855" max="16103" width="8.90625" style="214"/>
    <col min="16104" max="16104" width="9.36328125" style="214" customWidth="1"/>
    <col min="16105" max="16105" width="6.6328125" style="214" customWidth="1"/>
    <col min="16106" max="16106" width="40.6328125" style="214" customWidth="1"/>
    <col min="16107" max="16110" width="9.36328125" style="214" customWidth="1"/>
    <col min="16111" max="16358" width="8.90625" style="214"/>
    <col min="16359" max="16384" width="8.90625" style="214" customWidth="1"/>
  </cols>
  <sheetData>
    <row r="2" spans="1:7" ht="42.75" customHeight="1" x14ac:dyDescent="0.3">
      <c r="A2" s="552" t="str">
        <f>BOQ!A1</f>
        <v>CONTRACT NO. ZNB01315/00000/00/POR/INF/22/T: PROVISION OF MAINTENANCE ON VARIOUS PROVINCIAL ROADS OVER A PERIOD OF 36 MONTHS WITHIN UMZUMBE NORTHERN ZONE 2 UNDER COST CENTRE PORT SHEPSTONE IN THE DURBAN REGION.  CIDB GRADE 7CE OR HIGHER</v>
      </c>
      <c r="B2" s="552"/>
      <c r="C2" s="552"/>
      <c r="D2" s="552"/>
      <c r="E2" s="552"/>
      <c r="F2" s="552"/>
      <c r="G2" s="552"/>
    </row>
    <row r="3" spans="1:7" ht="13" x14ac:dyDescent="0.25">
      <c r="A3" s="215" t="s">
        <v>0</v>
      </c>
      <c r="B3" s="215"/>
      <c r="C3" s="215" t="s">
        <v>1</v>
      </c>
      <c r="D3" s="216"/>
      <c r="E3" s="217" t="s">
        <v>3</v>
      </c>
      <c r="F3" s="218" t="s">
        <v>4</v>
      </c>
      <c r="G3" s="219" t="s">
        <v>478</v>
      </c>
    </row>
    <row r="4" spans="1:7" ht="13" x14ac:dyDescent="0.25">
      <c r="A4" s="220" t="s">
        <v>566</v>
      </c>
      <c r="B4" s="220"/>
      <c r="C4" s="221"/>
      <c r="D4" s="222"/>
      <c r="E4" s="223"/>
      <c r="F4" s="224"/>
      <c r="G4" s="225"/>
    </row>
    <row r="5" spans="1:7" ht="13" x14ac:dyDescent="0.25">
      <c r="A5" s="341" t="s">
        <v>435</v>
      </c>
      <c r="B5" s="226"/>
      <c r="C5" s="262" t="s">
        <v>479</v>
      </c>
      <c r="D5" s="227"/>
      <c r="E5" s="228"/>
      <c r="F5" s="229"/>
      <c r="G5" s="227"/>
    </row>
    <row r="6" spans="1:7" x14ac:dyDescent="0.25">
      <c r="A6" s="342"/>
      <c r="B6" s="342"/>
      <c r="C6" s="328"/>
      <c r="D6" s="230"/>
      <c r="E6" s="230"/>
      <c r="F6" s="343"/>
      <c r="G6" s="343"/>
    </row>
    <row r="7" spans="1:7" ht="26" x14ac:dyDescent="0.25">
      <c r="A7" s="344" t="s">
        <v>567</v>
      </c>
      <c r="B7" s="231"/>
      <c r="C7" s="232" t="s">
        <v>480</v>
      </c>
      <c r="D7" s="233"/>
      <c r="E7" s="233"/>
      <c r="F7" s="234"/>
      <c r="G7" s="235"/>
    </row>
    <row r="8" spans="1:7" x14ac:dyDescent="0.25">
      <c r="A8" s="231"/>
      <c r="B8" s="231"/>
      <c r="C8" s="345"/>
      <c r="D8" s="346" t="s">
        <v>28</v>
      </c>
      <c r="E8" s="346">
        <v>1</v>
      </c>
      <c r="F8" s="347"/>
      <c r="G8" s="235">
        <f>F8*E8</f>
        <v>0</v>
      </c>
    </row>
    <row r="9" spans="1:7" ht="13" x14ac:dyDescent="0.25">
      <c r="A9" s="344" t="s">
        <v>568</v>
      </c>
      <c r="B9" s="231"/>
      <c r="C9" s="232" t="s">
        <v>481</v>
      </c>
      <c r="D9" s="230"/>
      <c r="E9" s="230"/>
      <c r="F9" s="236"/>
      <c r="G9" s="235"/>
    </row>
    <row r="10" spans="1:7" x14ac:dyDescent="0.25">
      <c r="A10" s="231"/>
      <c r="B10" s="231"/>
      <c r="C10" s="345"/>
      <c r="D10" s="233"/>
      <c r="E10" s="233"/>
      <c r="F10" s="237"/>
      <c r="G10" s="235"/>
    </row>
    <row r="11" spans="1:7" x14ac:dyDescent="0.25">
      <c r="A11" s="231"/>
      <c r="B11" s="231"/>
      <c r="C11" s="345" t="s">
        <v>482</v>
      </c>
      <c r="D11" s="230"/>
      <c r="E11" s="233"/>
      <c r="F11" s="237"/>
      <c r="G11" s="235"/>
    </row>
    <row r="12" spans="1:7" x14ac:dyDescent="0.25">
      <c r="A12" s="231"/>
      <c r="B12" s="231"/>
      <c r="C12" s="345"/>
      <c r="D12" s="230"/>
      <c r="E12" s="230"/>
      <c r="F12" s="236"/>
      <c r="G12" s="235"/>
    </row>
    <row r="13" spans="1:7" x14ac:dyDescent="0.25">
      <c r="A13" s="231"/>
      <c r="B13" s="231"/>
      <c r="C13" s="345" t="s">
        <v>483</v>
      </c>
      <c r="D13" s="346" t="s">
        <v>484</v>
      </c>
      <c r="E13" s="348">
        <v>1</v>
      </c>
      <c r="F13" s="349">
        <v>400000</v>
      </c>
      <c r="G13" s="235">
        <f t="shared" ref="G13:G53" si="0">F13*E13</f>
        <v>400000</v>
      </c>
    </row>
    <row r="14" spans="1:7" x14ac:dyDescent="0.25">
      <c r="A14" s="231"/>
      <c r="B14" s="231"/>
      <c r="C14" s="345"/>
      <c r="D14" s="346"/>
      <c r="E14" s="346"/>
      <c r="F14" s="349"/>
      <c r="G14" s="235"/>
    </row>
    <row r="15" spans="1:7" x14ac:dyDescent="0.25">
      <c r="A15" s="231"/>
      <c r="B15" s="231"/>
      <c r="C15" s="345" t="s">
        <v>569</v>
      </c>
      <c r="D15" s="346" t="s">
        <v>259</v>
      </c>
      <c r="E15" s="350">
        <f>G13</f>
        <v>400000</v>
      </c>
      <c r="F15" s="351"/>
      <c r="G15" s="238">
        <f t="shared" si="0"/>
        <v>0</v>
      </c>
    </row>
    <row r="16" spans="1:7" x14ac:dyDescent="0.25">
      <c r="A16" s="231"/>
      <c r="B16" s="231"/>
      <c r="C16" s="345"/>
      <c r="D16" s="346"/>
      <c r="E16" s="346"/>
      <c r="F16" s="239"/>
      <c r="G16" s="238"/>
    </row>
    <row r="17" spans="1:58" x14ac:dyDescent="0.25">
      <c r="A17" s="231"/>
      <c r="B17" s="231"/>
      <c r="C17" s="345" t="s">
        <v>485</v>
      </c>
      <c r="D17" s="346"/>
      <c r="E17" s="346"/>
      <c r="F17" s="239"/>
      <c r="G17" s="238"/>
    </row>
    <row r="18" spans="1:58" s="352" customFormat="1" x14ac:dyDescent="0.25">
      <c r="A18" s="231"/>
      <c r="B18" s="231"/>
      <c r="C18" s="345"/>
      <c r="D18" s="346"/>
      <c r="E18" s="346"/>
      <c r="F18" s="239"/>
      <c r="G18" s="238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</row>
    <row r="19" spans="1:58" s="352" customFormat="1" x14ac:dyDescent="0.25">
      <c r="A19" s="231"/>
      <c r="B19" s="231"/>
      <c r="C19" s="345" t="s">
        <v>483</v>
      </c>
      <c r="D19" s="346" t="s">
        <v>484</v>
      </c>
      <c r="E19" s="348">
        <v>1</v>
      </c>
      <c r="F19" s="239">
        <v>500000</v>
      </c>
      <c r="G19" s="238">
        <f t="shared" si="0"/>
        <v>500000</v>
      </c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</row>
    <row r="20" spans="1:58" s="352" customFormat="1" x14ac:dyDescent="0.25">
      <c r="A20" s="231"/>
      <c r="B20" s="231"/>
      <c r="C20" s="345"/>
      <c r="D20" s="346"/>
      <c r="E20" s="346"/>
      <c r="F20" s="239"/>
      <c r="G20" s="238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</row>
    <row r="21" spans="1:58" s="352" customFormat="1" x14ac:dyDescent="0.25">
      <c r="A21" s="231"/>
      <c r="B21" s="231"/>
      <c r="C21" s="345" t="s">
        <v>570</v>
      </c>
      <c r="D21" s="346" t="s">
        <v>259</v>
      </c>
      <c r="E21" s="350">
        <f>G19</f>
        <v>500000</v>
      </c>
      <c r="F21" s="351"/>
      <c r="G21" s="238">
        <f t="shared" si="0"/>
        <v>0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</row>
    <row r="22" spans="1:58" x14ac:dyDescent="0.25">
      <c r="A22" s="231"/>
      <c r="B22" s="231"/>
      <c r="C22" s="345"/>
      <c r="D22" s="346"/>
      <c r="E22" s="346"/>
      <c r="F22" s="239"/>
      <c r="G22" s="238"/>
    </row>
    <row r="23" spans="1:58" x14ac:dyDescent="0.25">
      <c r="A23" s="231"/>
      <c r="B23" s="231"/>
      <c r="C23" s="345" t="s">
        <v>486</v>
      </c>
      <c r="D23" s="346"/>
      <c r="E23" s="346"/>
      <c r="F23" s="239"/>
      <c r="G23" s="238"/>
    </row>
    <row r="24" spans="1:58" x14ac:dyDescent="0.25">
      <c r="A24" s="231"/>
      <c r="B24" s="231"/>
      <c r="C24" s="345"/>
      <c r="D24" s="346"/>
      <c r="E24" s="346"/>
      <c r="F24" s="239"/>
      <c r="G24" s="238"/>
    </row>
    <row r="25" spans="1:58" x14ac:dyDescent="0.25">
      <c r="A25" s="231"/>
      <c r="B25" s="231"/>
      <c r="C25" s="345" t="s">
        <v>483</v>
      </c>
      <c r="D25" s="346" t="s">
        <v>484</v>
      </c>
      <c r="E25" s="348">
        <v>1</v>
      </c>
      <c r="F25" s="239">
        <v>600000</v>
      </c>
      <c r="G25" s="238">
        <f t="shared" si="0"/>
        <v>600000</v>
      </c>
    </row>
    <row r="26" spans="1:58" x14ac:dyDescent="0.25">
      <c r="A26" s="231"/>
      <c r="B26" s="231"/>
      <c r="C26" s="345"/>
      <c r="D26" s="346"/>
      <c r="E26" s="346"/>
      <c r="F26" s="239"/>
      <c r="G26" s="238"/>
    </row>
    <row r="27" spans="1:58" x14ac:dyDescent="0.25">
      <c r="A27" s="231"/>
      <c r="B27" s="231"/>
      <c r="C27" s="345" t="s">
        <v>571</v>
      </c>
      <c r="D27" s="346" t="s">
        <v>259</v>
      </c>
      <c r="E27" s="350">
        <f>G25</f>
        <v>600000</v>
      </c>
      <c r="F27" s="351"/>
      <c r="G27" s="238">
        <f t="shared" si="0"/>
        <v>0</v>
      </c>
    </row>
    <row r="28" spans="1:58" s="352" customFormat="1" x14ac:dyDescent="0.25">
      <c r="A28" s="231"/>
      <c r="B28" s="231"/>
      <c r="C28" s="345"/>
      <c r="D28" s="346"/>
      <c r="E28" s="346"/>
      <c r="F28" s="239"/>
      <c r="G28" s="238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</row>
    <row r="29" spans="1:58" ht="26.4" customHeight="1" x14ac:dyDescent="0.25">
      <c r="A29" s="231"/>
      <c r="B29" s="231"/>
      <c r="C29" s="345" t="s">
        <v>487</v>
      </c>
      <c r="D29" s="346"/>
      <c r="E29" s="346"/>
      <c r="F29" s="239"/>
      <c r="G29" s="238"/>
    </row>
    <row r="30" spans="1:58" x14ac:dyDescent="0.25">
      <c r="A30" s="231"/>
      <c r="B30" s="231"/>
      <c r="C30" s="345"/>
      <c r="D30" s="346"/>
      <c r="E30" s="346"/>
      <c r="F30" s="239"/>
      <c r="G30" s="238"/>
    </row>
    <row r="31" spans="1:58" x14ac:dyDescent="0.25">
      <c r="A31" s="231"/>
      <c r="B31" s="231"/>
      <c r="C31" s="345" t="s">
        <v>488</v>
      </c>
      <c r="D31" s="346" t="s">
        <v>484</v>
      </c>
      <c r="E31" s="348">
        <v>1</v>
      </c>
      <c r="F31" s="239">
        <v>250000</v>
      </c>
      <c r="G31" s="238">
        <f t="shared" si="0"/>
        <v>250000</v>
      </c>
    </row>
    <row r="32" spans="1:58" x14ac:dyDescent="0.25">
      <c r="A32" s="231"/>
      <c r="B32" s="231"/>
      <c r="C32" s="345"/>
      <c r="D32" s="346"/>
      <c r="E32" s="346"/>
      <c r="F32" s="239"/>
      <c r="G32" s="238"/>
    </row>
    <row r="33" spans="1:58" s="352" customFormat="1" x14ac:dyDescent="0.25">
      <c r="A33" s="231"/>
      <c r="B33" s="231"/>
      <c r="C33" s="345" t="s">
        <v>572</v>
      </c>
      <c r="D33" s="346" t="s">
        <v>259</v>
      </c>
      <c r="E33" s="350">
        <f>G31</f>
        <v>250000</v>
      </c>
      <c r="F33" s="351"/>
      <c r="G33" s="238">
        <f t="shared" si="0"/>
        <v>0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</row>
    <row r="34" spans="1:58" s="352" customFormat="1" x14ac:dyDescent="0.25">
      <c r="A34" s="231"/>
      <c r="B34" s="231"/>
      <c r="C34" s="353"/>
      <c r="D34" s="230"/>
      <c r="E34" s="230"/>
      <c r="F34" s="347"/>
      <c r="G34" s="238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</row>
    <row r="35" spans="1:58" ht="13" x14ac:dyDescent="0.25">
      <c r="A35" s="328" t="s">
        <v>573</v>
      </c>
      <c r="B35" s="231"/>
      <c r="C35" s="232" t="s">
        <v>489</v>
      </c>
      <c r="D35" s="233"/>
      <c r="E35" s="233"/>
      <c r="F35" s="354"/>
      <c r="G35" s="238"/>
    </row>
    <row r="36" spans="1:58" x14ac:dyDescent="0.25">
      <c r="A36" s="328"/>
      <c r="B36" s="231"/>
      <c r="C36" s="345"/>
      <c r="D36" s="230"/>
      <c r="E36" s="230"/>
      <c r="F36" s="347"/>
      <c r="G36" s="238"/>
    </row>
    <row r="37" spans="1:58" x14ac:dyDescent="0.25">
      <c r="A37" s="328"/>
      <c r="B37" s="328"/>
      <c r="C37" s="345" t="s">
        <v>490</v>
      </c>
      <c r="D37" s="346" t="s">
        <v>484</v>
      </c>
      <c r="E37" s="348">
        <v>1</v>
      </c>
      <c r="F37" s="239">
        <v>440000</v>
      </c>
      <c r="G37" s="238">
        <f t="shared" si="0"/>
        <v>440000</v>
      </c>
    </row>
    <row r="38" spans="1:58" x14ac:dyDescent="0.25">
      <c r="A38" s="328"/>
      <c r="B38" s="328"/>
      <c r="C38" s="345"/>
      <c r="D38" s="346"/>
      <c r="E38" s="346"/>
      <c r="F38" s="239"/>
      <c r="G38" s="238"/>
    </row>
    <row r="39" spans="1:58" x14ac:dyDescent="0.25">
      <c r="A39" s="328"/>
      <c r="B39" s="328"/>
      <c r="C39" s="345" t="s">
        <v>491</v>
      </c>
      <c r="D39" s="346" t="s">
        <v>484</v>
      </c>
      <c r="E39" s="348">
        <v>1</v>
      </c>
      <c r="F39" s="239">
        <v>30000</v>
      </c>
      <c r="G39" s="238">
        <f t="shared" si="0"/>
        <v>30000</v>
      </c>
    </row>
    <row r="40" spans="1:58" x14ac:dyDescent="0.25">
      <c r="A40" s="328"/>
      <c r="B40" s="328"/>
      <c r="C40" s="345"/>
      <c r="D40" s="346"/>
      <c r="E40" s="346"/>
      <c r="F40" s="239"/>
      <c r="G40" s="238"/>
    </row>
    <row r="41" spans="1:58" x14ac:dyDescent="0.25">
      <c r="A41" s="328"/>
      <c r="B41" s="328"/>
      <c r="C41" s="345" t="s">
        <v>574</v>
      </c>
      <c r="D41" s="346" t="s">
        <v>259</v>
      </c>
      <c r="E41" s="350">
        <f>G37+G39</f>
        <v>470000</v>
      </c>
      <c r="F41" s="351"/>
      <c r="G41" s="238">
        <f t="shared" si="0"/>
        <v>0</v>
      </c>
    </row>
    <row r="42" spans="1:58" x14ac:dyDescent="0.25">
      <c r="A42" s="328"/>
      <c r="B42" s="328"/>
      <c r="C42" s="345"/>
      <c r="D42" s="346"/>
      <c r="E42" s="346"/>
      <c r="F42" s="239"/>
      <c r="G42" s="238"/>
    </row>
    <row r="43" spans="1:58" x14ac:dyDescent="0.25">
      <c r="A43" s="328"/>
      <c r="B43" s="328"/>
      <c r="C43" s="345" t="s">
        <v>492</v>
      </c>
      <c r="D43" s="346"/>
      <c r="E43" s="346"/>
      <c r="F43" s="239"/>
      <c r="G43" s="238"/>
    </row>
    <row r="44" spans="1:58" x14ac:dyDescent="0.25">
      <c r="A44" s="328"/>
      <c r="B44" s="328"/>
      <c r="C44" s="345"/>
      <c r="D44" s="346"/>
      <c r="E44" s="346"/>
      <c r="F44" s="239"/>
      <c r="G44" s="238"/>
    </row>
    <row r="45" spans="1:58" x14ac:dyDescent="0.25">
      <c r="A45" s="328"/>
      <c r="B45" s="328"/>
      <c r="C45" s="345" t="s">
        <v>493</v>
      </c>
      <c r="D45" s="346" t="s">
        <v>484</v>
      </c>
      <c r="E45" s="348">
        <v>1</v>
      </c>
      <c r="F45" s="239">
        <v>100000</v>
      </c>
      <c r="G45" s="238">
        <f t="shared" si="0"/>
        <v>100000</v>
      </c>
    </row>
    <row r="46" spans="1:58" s="352" customFormat="1" x14ac:dyDescent="0.25">
      <c r="A46" s="328"/>
      <c r="B46" s="334"/>
      <c r="C46" s="345"/>
      <c r="D46" s="346"/>
      <c r="E46" s="346"/>
      <c r="F46" s="239"/>
      <c r="G46" s="238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</row>
    <row r="47" spans="1:58" s="352" customFormat="1" x14ac:dyDescent="0.25">
      <c r="A47" s="328"/>
      <c r="B47" s="334"/>
      <c r="C47" s="345" t="s">
        <v>575</v>
      </c>
      <c r="D47" s="346" t="s">
        <v>259</v>
      </c>
      <c r="E47" s="350">
        <v>100000</v>
      </c>
      <c r="F47" s="351"/>
      <c r="G47" s="238">
        <f t="shared" si="0"/>
        <v>0</v>
      </c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</row>
    <row r="48" spans="1:58" s="352" customFormat="1" x14ac:dyDescent="0.25">
      <c r="A48" s="328"/>
      <c r="B48" s="334"/>
      <c r="C48" s="345"/>
      <c r="D48" s="346"/>
      <c r="E48" s="346"/>
      <c r="F48" s="239"/>
      <c r="G48" s="238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</row>
    <row r="49" spans="1:58" s="352" customFormat="1" x14ac:dyDescent="0.25">
      <c r="A49" s="328"/>
      <c r="B49" s="334"/>
      <c r="C49" s="345" t="s">
        <v>494</v>
      </c>
      <c r="D49" s="346"/>
      <c r="E49" s="346"/>
      <c r="F49" s="239"/>
      <c r="G49" s="238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</row>
    <row r="50" spans="1:58" s="352" customFormat="1" x14ac:dyDescent="0.25">
      <c r="A50" s="328"/>
      <c r="B50" s="334"/>
      <c r="C50" s="345"/>
      <c r="D50" s="346"/>
      <c r="E50" s="346"/>
      <c r="F50" s="239"/>
      <c r="G50" s="238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</row>
    <row r="51" spans="1:58" x14ac:dyDescent="0.25">
      <c r="A51" s="328"/>
      <c r="B51" s="334"/>
      <c r="C51" s="345" t="s">
        <v>495</v>
      </c>
      <c r="D51" s="346" t="s">
        <v>496</v>
      </c>
      <c r="E51" s="346">
        <v>30</v>
      </c>
      <c r="F51" s="239"/>
      <c r="G51" s="238">
        <f t="shared" si="0"/>
        <v>0</v>
      </c>
    </row>
    <row r="52" spans="1:58" x14ac:dyDescent="0.25">
      <c r="A52" s="328"/>
      <c r="B52" s="328"/>
      <c r="C52" s="345"/>
      <c r="D52" s="346"/>
      <c r="E52" s="346"/>
      <c r="F52" s="239"/>
      <c r="G52" s="238"/>
    </row>
    <row r="53" spans="1:58" x14ac:dyDescent="0.25">
      <c r="A53" s="328"/>
      <c r="B53" s="353"/>
      <c r="C53" s="345" t="s">
        <v>497</v>
      </c>
      <c r="D53" s="346" t="s">
        <v>496</v>
      </c>
      <c r="E53" s="346">
        <v>60</v>
      </c>
      <c r="F53" s="239"/>
      <c r="G53" s="238">
        <f t="shared" si="0"/>
        <v>0</v>
      </c>
    </row>
    <row r="54" spans="1:58" ht="13" thickBot="1" x14ac:dyDescent="0.3">
      <c r="A54" s="355"/>
      <c r="B54" s="356"/>
      <c r="C54" s="357"/>
      <c r="D54" s="358"/>
      <c r="E54" s="358"/>
      <c r="F54" s="240"/>
      <c r="G54" s="241"/>
    </row>
    <row r="55" spans="1:58" ht="13.5" thickBot="1" x14ac:dyDescent="0.35">
      <c r="A55" s="337" t="s">
        <v>498</v>
      </c>
      <c r="B55" s="338"/>
      <c r="C55" s="338"/>
      <c r="D55" s="339"/>
      <c r="E55" s="340"/>
      <c r="F55" s="242"/>
      <c r="G55" s="243">
        <f>SUM(G6:G54)</f>
        <v>2320000</v>
      </c>
    </row>
  </sheetData>
  <mergeCells count="1">
    <mergeCell ref="A2:G2"/>
  </mergeCells>
  <pageMargins left="0.75" right="0.75" top="1" bottom="1" header="0.5" footer="0.5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N208"/>
  <sheetViews>
    <sheetView view="pageBreakPreview" zoomScale="60" zoomScaleNormal="100" workbookViewId="0">
      <selection activeCell="K12" sqref="K12"/>
    </sheetView>
  </sheetViews>
  <sheetFormatPr defaultRowHeight="12.5" x14ac:dyDescent="0.25"/>
  <cols>
    <col min="1" max="1" width="10.08984375" style="214" customWidth="1"/>
    <col min="2" max="2" width="11.6328125" style="214" customWidth="1"/>
    <col min="3" max="3" width="86.36328125" style="214" customWidth="1"/>
    <col min="4" max="4" width="19.36328125" style="214" customWidth="1"/>
    <col min="5" max="5" width="16.453125" style="253" bestFit="1" customWidth="1"/>
    <col min="6" max="6" width="16.453125" style="250" bestFit="1" customWidth="1"/>
    <col min="7" max="7" width="20.08984375" style="250" customWidth="1"/>
    <col min="8" max="9" width="8.90625" style="214"/>
    <col min="10" max="10" width="32.36328125" style="214" customWidth="1"/>
    <col min="11" max="11" width="8.90625" style="214"/>
    <col min="12" max="12" width="14.36328125" style="214" bestFit="1" customWidth="1"/>
    <col min="13" max="230" width="8.90625" style="214"/>
    <col min="231" max="231" width="9.36328125" style="214" customWidth="1"/>
    <col min="232" max="232" width="6.6328125" style="214" customWidth="1"/>
    <col min="233" max="233" width="40.6328125" style="214" customWidth="1"/>
    <col min="234" max="237" width="9.36328125" style="214" customWidth="1"/>
    <col min="238" max="486" width="8.90625" style="214"/>
    <col min="487" max="487" width="9.36328125" style="214" customWidth="1"/>
    <col min="488" max="488" width="6.6328125" style="214" customWidth="1"/>
    <col min="489" max="489" width="40.6328125" style="214" customWidth="1"/>
    <col min="490" max="493" width="9.36328125" style="214" customWidth="1"/>
    <col min="494" max="742" width="8.90625" style="214"/>
    <col min="743" max="743" width="9.36328125" style="214" customWidth="1"/>
    <col min="744" max="744" width="6.6328125" style="214" customWidth="1"/>
    <col min="745" max="745" width="40.6328125" style="214" customWidth="1"/>
    <col min="746" max="749" width="9.36328125" style="214" customWidth="1"/>
    <col min="750" max="998" width="8.90625" style="214"/>
    <col min="999" max="999" width="9.36328125" style="214" customWidth="1"/>
    <col min="1000" max="1000" width="6.6328125" style="214" customWidth="1"/>
    <col min="1001" max="1001" width="40.6328125" style="214" customWidth="1"/>
    <col min="1002" max="1005" width="9.36328125" style="214" customWidth="1"/>
    <col min="1006" max="1254" width="8.90625" style="214"/>
    <col min="1255" max="1255" width="9.36328125" style="214" customWidth="1"/>
    <col min="1256" max="1256" width="6.6328125" style="214" customWidth="1"/>
    <col min="1257" max="1257" width="40.6328125" style="214" customWidth="1"/>
    <col min="1258" max="1261" width="9.36328125" style="214" customWidth="1"/>
    <col min="1262" max="1510" width="8.90625" style="214"/>
    <col min="1511" max="1511" width="9.36328125" style="214" customWidth="1"/>
    <col min="1512" max="1512" width="6.6328125" style="214" customWidth="1"/>
    <col min="1513" max="1513" width="40.6328125" style="214" customWidth="1"/>
    <col min="1514" max="1517" width="9.36328125" style="214" customWidth="1"/>
    <col min="1518" max="1766" width="8.90625" style="214"/>
    <col min="1767" max="1767" width="9.36328125" style="214" customWidth="1"/>
    <col min="1768" max="1768" width="6.6328125" style="214" customWidth="1"/>
    <col min="1769" max="1769" width="40.6328125" style="214" customWidth="1"/>
    <col min="1770" max="1773" width="9.36328125" style="214" customWidth="1"/>
    <col min="1774" max="2022" width="8.90625" style="214"/>
    <col min="2023" max="2023" width="9.36328125" style="214" customWidth="1"/>
    <col min="2024" max="2024" width="6.6328125" style="214" customWidth="1"/>
    <col min="2025" max="2025" width="40.6328125" style="214" customWidth="1"/>
    <col min="2026" max="2029" width="9.36328125" style="214" customWidth="1"/>
    <col min="2030" max="2278" width="8.90625" style="214"/>
    <col min="2279" max="2279" width="9.36328125" style="214" customWidth="1"/>
    <col min="2280" max="2280" width="6.6328125" style="214" customWidth="1"/>
    <col min="2281" max="2281" width="40.6328125" style="214" customWidth="1"/>
    <col min="2282" max="2285" width="9.36328125" style="214" customWidth="1"/>
    <col min="2286" max="2534" width="8.90625" style="214"/>
    <col min="2535" max="2535" width="9.36328125" style="214" customWidth="1"/>
    <col min="2536" max="2536" width="6.6328125" style="214" customWidth="1"/>
    <col min="2537" max="2537" width="40.6328125" style="214" customWidth="1"/>
    <col min="2538" max="2541" width="9.36328125" style="214" customWidth="1"/>
    <col min="2542" max="2790" width="8.90625" style="214"/>
    <col min="2791" max="2791" width="9.36328125" style="214" customWidth="1"/>
    <col min="2792" max="2792" width="6.6328125" style="214" customWidth="1"/>
    <col min="2793" max="2793" width="40.6328125" style="214" customWidth="1"/>
    <col min="2794" max="2797" width="9.36328125" style="214" customWidth="1"/>
    <col min="2798" max="3046" width="8.90625" style="214"/>
    <col min="3047" max="3047" width="9.36328125" style="214" customWidth="1"/>
    <col min="3048" max="3048" width="6.6328125" style="214" customWidth="1"/>
    <col min="3049" max="3049" width="40.6328125" style="214" customWidth="1"/>
    <col min="3050" max="3053" width="9.36328125" style="214" customWidth="1"/>
    <col min="3054" max="3302" width="8.90625" style="214"/>
    <col min="3303" max="3303" width="9.36328125" style="214" customWidth="1"/>
    <col min="3304" max="3304" width="6.6328125" style="214" customWidth="1"/>
    <col min="3305" max="3305" width="40.6328125" style="214" customWidth="1"/>
    <col min="3306" max="3309" width="9.36328125" style="214" customWidth="1"/>
    <col min="3310" max="3558" width="8.90625" style="214"/>
    <col min="3559" max="3559" width="9.36328125" style="214" customWidth="1"/>
    <col min="3560" max="3560" width="6.6328125" style="214" customWidth="1"/>
    <col min="3561" max="3561" width="40.6328125" style="214" customWidth="1"/>
    <col min="3562" max="3565" width="9.36328125" style="214" customWidth="1"/>
    <col min="3566" max="3814" width="8.90625" style="214"/>
    <col min="3815" max="3815" width="9.36328125" style="214" customWidth="1"/>
    <col min="3816" max="3816" width="6.6328125" style="214" customWidth="1"/>
    <col min="3817" max="3817" width="40.6328125" style="214" customWidth="1"/>
    <col min="3818" max="3821" width="9.36328125" style="214" customWidth="1"/>
    <col min="3822" max="4070" width="8.90625" style="214"/>
    <col min="4071" max="4071" width="9.36328125" style="214" customWidth="1"/>
    <col min="4072" max="4072" width="6.6328125" style="214" customWidth="1"/>
    <col min="4073" max="4073" width="40.6328125" style="214" customWidth="1"/>
    <col min="4074" max="4077" width="9.36328125" style="214" customWidth="1"/>
    <col min="4078" max="4326" width="8.90625" style="214"/>
    <col min="4327" max="4327" width="9.36328125" style="214" customWidth="1"/>
    <col min="4328" max="4328" width="6.6328125" style="214" customWidth="1"/>
    <col min="4329" max="4329" width="40.6328125" style="214" customWidth="1"/>
    <col min="4330" max="4333" width="9.36328125" style="214" customWidth="1"/>
    <col min="4334" max="4582" width="8.90625" style="214"/>
    <col min="4583" max="4583" width="9.36328125" style="214" customWidth="1"/>
    <col min="4584" max="4584" width="6.6328125" style="214" customWidth="1"/>
    <col min="4585" max="4585" width="40.6328125" style="214" customWidth="1"/>
    <col min="4586" max="4589" width="9.36328125" style="214" customWidth="1"/>
    <col min="4590" max="4838" width="8.90625" style="214"/>
    <col min="4839" max="4839" width="9.36328125" style="214" customWidth="1"/>
    <col min="4840" max="4840" width="6.6328125" style="214" customWidth="1"/>
    <col min="4841" max="4841" width="40.6328125" style="214" customWidth="1"/>
    <col min="4842" max="4845" width="9.36328125" style="214" customWidth="1"/>
    <col min="4846" max="5094" width="8.90625" style="214"/>
    <col min="5095" max="5095" width="9.36328125" style="214" customWidth="1"/>
    <col min="5096" max="5096" width="6.6328125" style="214" customWidth="1"/>
    <col min="5097" max="5097" width="40.6328125" style="214" customWidth="1"/>
    <col min="5098" max="5101" width="9.36328125" style="214" customWidth="1"/>
    <col min="5102" max="5350" width="8.90625" style="214"/>
    <col min="5351" max="5351" width="9.36328125" style="214" customWidth="1"/>
    <col min="5352" max="5352" width="6.6328125" style="214" customWidth="1"/>
    <col min="5353" max="5353" width="40.6328125" style="214" customWidth="1"/>
    <col min="5354" max="5357" width="9.36328125" style="214" customWidth="1"/>
    <col min="5358" max="5606" width="8.90625" style="214"/>
    <col min="5607" max="5607" width="9.36328125" style="214" customWidth="1"/>
    <col min="5608" max="5608" width="6.6328125" style="214" customWidth="1"/>
    <col min="5609" max="5609" width="40.6328125" style="214" customWidth="1"/>
    <col min="5610" max="5613" width="9.36328125" style="214" customWidth="1"/>
    <col min="5614" max="5862" width="8.90625" style="214"/>
    <col min="5863" max="5863" width="9.36328125" style="214" customWidth="1"/>
    <col min="5864" max="5864" width="6.6328125" style="214" customWidth="1"/>
    <col min="5865" max="5865" width="40.6328125" style="214" customWidth="1"/>
    <col min="5866" max="5869" width="9.36328125" style="214" customWidth="1"/>
    <col min="5870" max="6118" width="8.90625" style="214"/>
    <col min="6119" max="6119" width="9.36328125" style="214" customWidth="1"/>
    <col min="6120" max="6120" width="6.6328125" style="214" customWidth="1"/>
    <col min="6121" max="6121" width="40.6328125" style="214" customWidth="1"/>
    <col min="6122" max="6125" width="9.36328125" style="214" customWidth="1"/>
    <col min="6126" max="6374" width="8.90625" style="214"/>
    <col min="6375" max="6375" width="9.36328125" style="214" customWidth="1"/>
    <col min="6376" max="6376" width="6.6328125" style="214" customWidth="1"/>
    <col min="6377" max="6377" width="40.6328125" style="214" customWidth="1"/>
    <col min="6378" max="6381" width="9.36328125" style="214" customWidth="1"/>
    <col min="6382" max="6630" width="8.90625" style="214"/>
    <col min="6631" max="6631" width="9.36328125" style="214" customWidth="1"/>
    <col min="6632" max="6632" width="6.6328125" style="214" customWidth="1"/>
    <col min="6633" max="6633" width="40.6328125" style="214" customWidth="1"/>
    <col min="6634" max="6637" width="9.36328125" style="214" customWidth="1"/>
    <col min="6638" max="6886" width="8.90625" style="214"/>
    <col min="6887" max="6887" width="9.36328125" style="214" customWidth="1"/>
    <col min="6888" max="6888" width="6.6328125" style="214" customWidth="1"/>
    <col min="6889" max="6889" width="40.6328125" style="214" customWidth="1"/>
    <col min="6890" max="6893" width="9.36328125" style="214" customWidth="1"/>
    <col min="6894" max="7142" width="8.90625" style="214"/>
    <col min="7143" max="7143" width="9.36328125" style="214" customWidth="1"/>
    <col min="7144" max="7144" width="6.6328125" style="214" customWidth="1"/>
    <col min="7145" max="7145" width="40.6328125" style="214" customWidth="1"/>
    <col min="7146" max="7149" width="9.36328125" style="214" customWidth="1"/>
    <col min="7150" max="7398" width="8.90625" style="214"/>
    <col min="7399" max="7399" width="9.36328125" style="214" customWidth="1"/>
    <col min="7400" max="7400" width="6.6328125" style="214" customWidth="1"/>
    <col min="7401" max="7401" width="40.6328125" style="214" customWidth="1"/>
    <col min="7402" max="7405" width="9.36328125" style="214" customWidth="1"/>
    <col min="7406" max="7654" width="8.90625" style="214"/>
    <col min="7655" max="7655" width="9.36328125" style="214" customWidth="1"/>
    <col min="7656" max="7656" width="6.6328125" style="214" customWidth="1"/>
    <col min="7657" max="7657" width="40.6328125" style="214" customWidth="1"/>
    <col min="7658" max="7661" width="9.36328125" style="214" customWidth="1"/>
    <col min="7662" max="7910" width="8.90625" style="214"/>
    <col min="7911" max="7911" width="9.36328125" style="214" customWidth="1"/>
    <col min="7912" max="7912" width="6.6328125" style="214" customWidth="1"/>
    <col min="7913" max="7913" width="40.6328125" style="214" customWidth="1"/>
    <col min="7914" max="7917" width="9.36328125" style="214" customWidth="1"/>
    <col min="7918" max="8166" width="8.90625" style="214"/>
    <col min="8167" max="8167" width="9.36328125" style="214" customWidth="1"/>
    <col min="8168" max="8168" width="6.6328125" style="214" customWidth="1"/>
    <col min="8169" max="8169" width="40.6328125" style="214" customWidth="1"/>
    <col min="8170" max="8173" width="9.36328125" style="214" customWidth="1"/>
    <col min="8174" max="8422" width="8.90625" style="214"/>
    <col min="8423" max="8423" width="9.36328125" style="214" customWidth="1"/>
    <col min="8424" max="8424" width="6.6328125" style="214" customWidth="1"/>
    <col min="8425" max="8425" width="40.6328125" style="214" customWidth="1"/>
    <col min="8426" max="8429" width="9.36328125" style="214" customWidth="1"/>
    <col min="8430" max="8678" width="8.90625" style="214"/>
    <col min="8679" max="8679" width="9.36328125" style="214" customWidth="1"/>
    <col min="8680" max="8680" width="6.6328125" style="214" customWidth="1"/>
    <col min="8681" max="8681" width="40.6328125" style="214" customWidth="1"/>
    <col min="8682" max="8685" width="9.36328125" style="214" customWidth="1"/>
    <col min="8686" max="8934" width="8.90625" style="214"/>
    <col min="8935" max="8935" width="9.36328125" style="214" customWidth="1"/>
    <col min="8936" max="8936" width="6.6328125" style="214" customWidth="1"/>
    <col min="8937" max="8937" width="40.6328125" style="214" customWidth="1"/>
    <col min="8938" max="8941" width="9.36328125" style="214" customWidth="1"/>
    <col min="8942" max="9190" width="8.90625" style="214"/>
    <col min="9191" max="9191" width="9.36328125" style="214" customWidth="1"/>
    <col min="9192" max="9192" width="6.6328125" style="214" customWidth="1"/>
    <col min="9193" max="9193" width="40.6328125" style="214" customWidth="1"/>
    <col min="9194" max="9197" width="9.36328125" style="214" customWidth="1"/>
    <col min="9198" max="9446" width="8.90625" style="214"/>
    <col min="9447" max="9447" width="9.36328125" style="214" customWidth="1"/>
    <col min="9448" max="9448" width="6.6328125" style="214" customWidth="1"/>
    <col min="9449" max="9449" width="40.6328125" style="214" customWidth="1"/>
    <col min="9450" max="9453" width="9.36328125" style="214" customWidth="1"/>
    <col min="9454" max="9702" width="8.90625" style="214"/>
    <col min="9703" max="9703" width="9.36328125" style="214" customWidth="1"/>
    <col min="9704" max="9704" width="6.6328125" style="214" customWidth="1"/>
    <col min="9705" max="9705" width="40.6328125" style="214" customWidth="1"/>
    <col min="9706" max="9709" width="9.36328125" style="214" customWidth="1"/>
    <col min="9710" max="9958" width="8.90625" style="214"/>
    <col min="9959" max="9959" width="9.36328125" style="214" customWidth="1"/>
    <col min="9960" max="9960" width="6.6328125" style="214" customWidth="1"/>
    <col min="9961" max="9961" width="40.6328125" style="214" customWidth="1"/>
    <col min="9962" max="9965" width="9.36328125" style="214" customWidth="1"/>
    <col min="9966" max="10214" width="8.90625" style="214"/>
    <col min="10215" max="10215" width="9.36328125" style="214" customWidth="1"/>
    <col min="10216" max="10216" width="6.6328125" style="214" customWidth="1"/>
    <col min="10217" max="10217" width="40.6328125" style="214" customWidth="1"/>
    <col min="10218" max="10221" width="9.36328125" style="214" customWidth="1"/>
    <col min="10222" max="10470" width="8.90625" style="214"/>
    <col min="10471" max="10471" width="9.36328125" style="214" customWidth="1"/>
    <col min="10472" max="10472" width="6.6328125" style="214" customWidth="1"/>
    <col min="10473" max="10473" width="40.6328125" style="214" customWidth="1"/>
    <col min="10474" max="10477" width="9.36328125" style="214" customWidth="1"/>
    <col min="10478" max="10726" width="8.90625" style="214"/>
    <col min="10727" max="10727" width="9.36328125" style="214" customWidth="1"/>
    <col min="10728" max="10728" width="6.6328125" style="214" customWidth="1"/>
    <col min="10729" max="10729" width="40.6328125" style="214" customWidth="1"/>
    <col min="10730" max="10733" width="9.36328125" style="214" customWidth="1"/>
    <col min="10734" max="10982" width="8.90625" style="214"/>
    <col min="10983" max="10983" width="9.36328125" style="214" customWidth="1"/>
    <col min="10984" max="10984" width="6.6328125" style="214" customWidth="1"/>
    <col min="10985" max="10985" width="40.6328125" style="214" customWidth="1"/>
    <col min="10986" max="10989" width="9.36328125" style="214" customWidth="1"/>
    <col min="10990" max="11238" width="8.90625" style="214"/>
    <col min="11239" max="11239" width="9.36328125" style="214" customWidth="1"/>
    <col min="11240" max="11240" width="6.6328125" style="214" customWidth="1"/>
    <col min="11241" max="11241" width="40.6328125" style="214" customWidth="1"/>
    <col min="11242" max="11245" width="9.36328125" style="214" customWidth="1"/>
    <col min="11246" max="11494" width="8.90625" style="214"/>
    <col min="11495" max="11495" width="9.36328125" style="214" customWidth="1"/>
    <col min="11496" max="11496" width="6.6328125" style="214" customWidth="1"/>
    <col min="11497" max="11497" width="40.6328125" style="214" customWidth="1"/>
    <col min="11498" max="11501" width="9.36328125" style="214" customWidth="1"/>
    <col min="11502" max="11750" width="8.90625" style="214"/>
    <col min="11751" max="11751" width="9.36328125" style="214" customWidth="1"/>
    <col min="11752" max="11752" width="6.6328125" style="214" customWidth="1"/>
    <col min="11753" max="11753" width="40.6328125" style="214" customWidth="1"/>
    <col min="11754" max="11757" width="9.36328125" style="214" customWidth="1"/>
    <col min="11758" max="12006" width="8.90625" style="214"/>
    <col min="12007" max="12007" width="9.36328125" style="214" customWidth="1"/>
    <col min="12008" max="12008" width="6.6328125" style="214" customWidth="1"/>
    <col min="12009" max="12009" width="40.6328125" style="214" customWidth="1"/>
    <col min="12010" max="12013" width="9.36328125" style="214" customWidth="1"/>
    <col min="12014" max="12262" width="8.90625" style="214"/>
    <col min="12263" max="12263" width="9.36328125" style="214" customWidth="1"/>
    <col min="12264" max="12264" width="6.6328125" style="214" customWidth="1"/>
    <col min="12265" max="12265" width="40.6328125" style="214" customWidth="1"/>
    <col min="12266" max="12269" width="9.36328125" style="214" customWidth="1"/>
    <col min="12270" max="12518" width="8.90625" style="214"/>
    <col min="12519" max="12519" width="9.36328125" style="214" customWidth="1"/>
    <col min="12520" max="12520" width="6.6328125" style="214" customWidth="1"/>
    <col min="12521" max="12521" width="40.6328125" style="214" customWidth="1"/>
    <col min="12522" max="12525" width="9.36328125" style="214" customWidth="1"/>
    <col min="12526" max="12774" width="8.90625" style="214"/>
    <col min="12775" max="12775" width="9.36328125" style="214" customWidth="1"/>
    <col min="12776" max="12776" width="6.6328125" style="214" customWidth="1"/>
    <col min="12777" max="12777" width="40.6328125" style="214" customWidth="1"/>
    <col min="12778" max="12781" width="9.36328125" style="214" customWidth="1"/>
    <col min="12782" max="13030" width="8.90625" style="214"/>
    <col min="13031" max="13031" width="9.36328125" style="214" customWidth="1"/>
    <col min="13032" max="13032" width="6.6328125" style="214" customWidth="1"/>
    <col min="13033" max="13033" width="40.6328125" style="214" customWidth="1"/>
    <col min="13034" max="13037" width="9.36328125" style="214" customWidth="1"/>
    <col min="13038" max="13286" width="8.90625" style="214"/>
    <col min="13287" max="13287" width="9.36328125" style="214" customWidth="1"/>
    <col min="13288" max="13288" width="6.6328125" style="214" customWidth="1"/>
    <col min="13289" max="13289" width="40.6328125" style="214" customWidth="1"/>
    <col min="13290" max="13293" width="9.36328125" style="214" customWidth="1"/>
    <col min="13294" max="13542" width="8.90625" style="214"/>
    <col min="13543" max="13543" width="9.36328125" style="214" customWidth="1"/>
    <col min="13544" max="13544" width="6.6328125" style="214" customWidth="1"/>
    <col min="13545" max="13545" width="40.6328125" style="214" customWidth="1"/>
    <col min="13546" max="13549" width="9.36328125" style="214" customWidth="1"/>
    <col min="13550" max="13798" width="8.90625" style="214"/>
    <col min="13799" max="13799" width="9.36328125" style="214" customWidth="1"/>
    <col min="13800" max="13800" width="6.6328125" style="214" customWidth="1"/>
    <col min="13801" max="13801" width="40.6328125" style="214" customWidth="1"/>
    <col min="13802" max="13805" width="9.36328125" style="214" customWidth="1"/>
    <col min="13806" max="14054" width="8.90625" style="214"/>
    <col min="14055" max="14055" width="9.36328125" style="214" customWidth="1"/>
    <col min="14056" max="14056" width="6.6328125" style="214" customWidth="1"/>
    <col min="14057" max="14057" width="40.6328125" style="214" customWidth="1"/>
    <col min="14058" max="14061" width="9.36328125" style="214" customWidth="1"/>
    <col min="14062" max="14310" width="8.90625" style="214"/>
    <col min="14311" max="14311" width="9.36328125" style="214" customWidth="1"/>
    <col min="14312" max="14312" width="6.6328125" style="214" customWidth="1"/>
    <col min="14313" max="14313" width="40.6328125" style="214" customWidth="1"/>
    <col min="14314" max="14317" width="9.36328125" style="214" customWidth="1"/>
    <col min="14318" max="14566" width="8.90625" style="214"/>
    <col min="14567" max="14567" width="9.36328125" style="214" customWidth="1"/>
    <col min="14568" max="14568" width="6.6328125" style="214" customWidth="1"/>
    <col min="14569" max="14569" width="40.6328125" style="214" customWidth="1"/>
    <col min="14570" max="14573" width="9.36328125" style="214" customWidth="1"/>
    <col min="14574" max="14822" width="8.90625" style="214"/>
    <col min="14823" max="14823" width="9.36328125" style="214" customWidth="1"/>
    <col min="14824" max="14824" width="6.6328125" style="214" customWidth="1"/>
    <col min="14825" max="14825" width="40.6328125" style="214" customWidth="1"/>
    <col min="14826" max="14829" width="9.36328125" style="214" customWidth="1"/>
    <col min="14830" max="15078" width="8.90625" style="214"/>
    <col min="15079" max="15079" width="9.36328125" style="214" customWidth="1"/>
    <col min="15080" max="15080" width="6.6328125" style="214" customWidth="1"/>
    <col min="15081" max="15081" width="40.6328125" style="214" customWidth="1"/>
    <col min="15082" max="15085" width="9.36328125" style="214" customWidth="1"/>
    <col min="15086" max="15334" width="8.90625" style="214"/>
    <col min="15335" max="15335" width="9.36328125" style="214" customWidth="1"/>
    <col min="15336" max="15336" width="6.6328125" style="214" customWidth="1"/>
    <col min="15337" max="15337" width="40.6328125" style="214" customWidth="1"/>
    <col min="15338" max="15341" width="9.36328125" style="214" customWidth="1"/>
    <col min="15342" max="15590" width="8.90625" style="214"/>
    <col min="15591" max="15591" width="9.36328125" style="214" customWidth="1"/>
    <col min="15592" max="15592" width="6.6328125" style="214" customWidth="1"/>
    <col min="15593" max="15593" width="40.6328125" style="214" customWidth="1"/>
    <col min="15594" max="15597" width="9.36328125" style="214" customWidth="1"/>
    <col min="15598" max="15846" width="8.90625" style="214"/>
    <col min="15847" max="15847" width="9.36328125" style="214" customWidth="1"/>
    <col min="15848" max="15848" width="6.6328125" style="214" customWidth="1"/>
    <col min="15849" max="15849" width="40.6328125" style="214" customWidth="1"/>
    <col min="15850" max="15853" width="9.36328125" style="214" customWidth="1"/>
    <col min="15854" max="16102" width="8.90625" style="214"/>
    <col min="16103" max="16103" width="9.36328125" style="214" customWidth="1"/>
    <col min="16104" max="16104" width="6.6328125" style="214" customWidth="1"/>
    <col min="16105" max="16105" width="40.6328125" style="214" customWidth="1"/>
    <col min="16106" max="16109" width="9.36328125" style="214" customWidth="1"/>
    <col min="16110" max="16357" width="8.90625" style="214"/>
    <col min="16358" max="16384" width="8.90625" style="214" customWidth="1"/>
  </cols>
  <sheetData>
    <row r="2" spans="1:10" ht="46.5" customHeight="1" x14ac:dyDescent="0.3">
      <c r="A2" s="552" t="str">
        <f>+BOQ!A1</f>
        <v>CONTRACT NO. ZNB01315/00000/00/POR/INF/22/T: PROVISION OF MAINTENANCE ON VARIOUS PROVINCIAL ROADS OVER A PERIOD OF 36 MONTHS WITHIN UMZUMBE NORTHERN ZONE 2 UNDER COST CENTRE PORT SHEPSTONE IN THE DURBAN REGION.  CIDB GRADE 7CE OR HIGHER</v>
      </c>
      <c r="B2" s="552"/>
      <c r="C2" s="552"/>
      <c r="D2" s="552"/>
      <c r="E2" s="552"/>
      <c r="F2" s="552"/>
      <c r="G2" s="552"/>
    </row>
    <row r="3" spans="1:10" ht="13" x14ac:dyDescent="0.25">
      <c r="A3" s="215" t="s">
        <v>0</v>
      </c>
      <c r="B3" s="215"/>
      <c r="C3" s="215" t="s">
        <v>1</v>
      </c>
      <c r="D3" s="216"/>
      <c r="E3" s="217" t="s">
        <v>3</v>
      </c>
      <c r="F3" s="218" t="s">
        <v>4</v>
      </c>
      <c r="G3" s="219" t="s">
        <v>478</v>
      </c>
    </row>
    <row r="4" spans="1:10" ht="13" x14ac:dyDescent="0.25">
      <c r="A4" s="220" t="s">
        <v>579</v>
      </c>
      <c r="B4" s="220"/>
      <c r="C4" s="221"/>
      <c r="D4" s="222"/>
      <c r="E4" s="223"/>
      <c r="F4" s="224"/>
      <c r="G4" s="225"/>
    </row>
    <row r="5" spans="1:10" ht="13" x14ac:dyDescent="0.25">
      <c r="A5" s="244" t="s">
        <v>436</v>
      </c>
      <c r="B5" s="226"/>
      <c r="C5" s="245" t="s">
        <v>499</v>
      </c>
      <c r="D5" s="227"/>
      <c r="E5" s="228"/>
      <c r="F5" s="229"/>
      <c r="G5" s="227"/>
    </row>
    <row r="6" spans="1:10" ht="13" x14ac:dyDescent="0.3">
      <c r="A6" s="321" t="s">
        <v>580</v>
      </c>
      <c r="B6" s="231"/>
      <c r="C6" s="246" t="s">
        <v>531</v>
      </c>
      <c r="D6" s="322"/>
      <c r="E6" s="323"/>
      <c r="F6" s="324"/>
      <c r="G6" s="324"/>
    </row>
    <row r="7" spans="1:10" x14ac:dyDescent="0.25">
      <c r="A7" s="231"/>
      <c r="B7" s="325"/>
      <c r="C7" s="326"/>
      <c r="D7" s="322"/>
      <c r="E7" s="323"/>
      <c r="F7" s="324"/>
      <c r="G7" s="324"/>
    </row>
    <row r="8" spans="1:10" x14ac:dyDescent="0.25">
      <c r="A8" s="231"/>
      <c r="B8" s="325"/>
      <c r="C8" s="326" t="s">
        <v>532</v>
      </c>
      <c r="D8" s="322"/>
      <c r="E8" s="323"/>
      <c r="F8" s="324"/>
      <c r="G8" s="324"/>
    </row>
    <row r="9" spans="1:10" x14ac:dyDescent="0.25">
      <c r="A9" s="231"/>
      <c r="B9" s="325"/>
      <c r="C9" s="326"/>
      <c r="D9" s="322"/>
      <c r="E9" s="323"/>
      <c r="F9" s="324"/>
      <c r="G9" s="324"/>
    </row>
    <row r="10" spans="1:10" ht="25" x14ac:dyDescent="0.25">
      <c r="A10" s="231"/>
      <c r="B10" s="325"/>
      <c r="C10" s="326" t="s">
        <v>533</v>
      </c>
      <c r="D10" s="322" t="s">
        <v>251</v>
      </c>
      <c r="E10" s="323">
        <v>3</v>
      </c>
      <c r="F10" s="324"/>
      <c r="G10" s="324">
        <f>F10*E10</f>
        <v>0</v>
      </c>
    </row>
    <row r="11" spans="1:10" x14ac:dyDescent="0.25">
      <c r="A11" s="231"/>
      <c r="B11" s="325"/>
      <c r="C11" s="326"/>
      <c r="D11" s="322"/>
      <c r="E11" s="323"/>
      <c r="F11" s="324"/>
      <c r="G11" s="324"/>
    </row>
    <row r="12" spans="1:10" ht="25" x14ac:dyDescent="0.25">
      <c r="A12" s="231"/>
      <c r="B12" s="325"/>
      <c r="C12" s="326" t="s">
        <v>534</v>
      </c>
      <c r="D12" s="322" t="s">
        <v>251</v>
      </c>
      <c r="E12" s="323">
        <v>2</v>
      </c>
      <c r="F12" s="324"/>
      <c r="G12" s="324">
        <f>F12*E12</f>
        <v>0</v>
      </c>
    </row>
    <row r="13" spans="1:10" x14ac:dyDescent="0.25">
      <c r="A13" s="231"/>
      <c r="B13" s="325"/>
      <c r="C13" s="326"/>
      <c r="D13" s="322"/>
      <c r="E13" s="323"/>
      <c r="F13" s="324"/>
      <c r="G13" s="324"/>
    </row>
    <row r="14" spans="1:10" ht="25" x14ac:dyDescent="0.25">
      <c r="A14" s="231"/>
      <c r="B14" s="325"/>
      <c r="C14" s="326" t="s">
        <v>535</v>
      </c>
      <c r="D14" s="322" t="s">
        <v>251</v>
      </c>
      <c r="E14" s="323">
        <v>1</v>
      </c>
      <c r="F14" s="324"/>
      <c r="G14" s="324">
        <f>F14*E14</f>
        <v>0</v>
      </c>
      <c r="J14" s="462"/>
    </row>
    <row r="15" spans="1:10" x14ac:dyDescent="0.25">
      <c r="A15" s="231"/>
      <c r="B15" s="325"/>
      <c r="C15" s="326"/>
      <c r="D15" s="322"/>
      <c r="E15" s="323"/>
      <c r="F15" s="324"/>
      <c r="G15" s="324"/>
    </row>
    <row r="16" spans="1:10" ht="25" hidden="1" x14ac:dyDescent="0.25">
      <c r="A16" s="231"/>
      <c r="B16" s="325"/>
      <c r="C16" s="326" t="s">
        <v>536</v>
      </c>
      <c r="D16" s="322" t="s">
        <v>251</v>
      </c>
      <c r="E16" s="323"/>
      <c r="F16" s="324">
        <v>60000</v>
      </c>
      <c r="G16" s="324">
        <f>F16*E16</f>
        <v>0</v>
      </c>
    </row>
    <row r="17" spans="1:14" x14ac:dyDescent="0.25">
      <c r="A17" s="231"/>
      <c r="B17" s="325"/>
      <c r="C17" s="326"/>
      <c r="D17" s="322"/>
      <c r="E17" s="323"/>
      <c r="F17" s="324"/>
      <c r="G17" s="324"/>
    </row>
    <row r="18" spans="1:14" ht="25" hidden="1" x14ac:dyDescent="0.25">
      <c r="A18" s="231"/>
      <c r="B18" s="325"/>
      <c r="C18" s="326" t="s">
        <v>537</v>
      </c>
      <c r="D18" s="322" t="s">
        <v>251</v>
      </c>
      <c r="E18" s="323">
        <v>0</v>
      </c>
      <c r="F18" s="324">
        <v>60000</v>
      </c>
      <c r="G18" s="324">
        <f>F18*E18</f>
        <v>0</v>
      </c>
    </row>
    <row r="19" spans="1:14" hidden="1" x14ac:dyDescent="0.25">
      <c r="A19" s="231"/>
      <c r="B19" s="325"/>
      <c r="C19" s="326"/>
      <c r="D19" s="322"/>
      <c r="E19" s="323"/>
      <c r="F19" s="324"/>
      <c r="G19" s="324"/>
    </row>
    <row r="20" spans="1:14" ht="25" hidden="1" x14ac:dyDescent="0.25">
      <c r="A20" s="231"/>
      <c r="B20" s="325"/>
      <c r="C20" s="326" t="s">
        <v>538</v>
      </c>
      <c r="D20" s="322" t="s">
        <v>251</v>
      </c>
      <c r="E20" s="323">
        <v>0</v>
      </c>
      <c r="F20" s="324">
        <v>60000</v>
      </c>
      <c r="G20" s="324">
        <f>F20*E20</f>
        <v>0</v>
      </c>
    </row>
    <row r="21" spans="1:14" x14ac:dyDescent="0.25">
      <c r="A21" s="231"/>
      <c r="B21" s="325"/>
      <c r="C21" s="326"/>
      <c r="D21" s="322"/>
      <c r="E21" s="323"/>
      <c r="F21" s="324"/>
      <c r="G21" s="324"/>
    </row>
    <row r="22" spans="1:14" ht="13" x14ac:dyDescent="0.3">
      <c r="A22" s="321" t="s">
        <v>581</v>
      </c>
      <c r="B22" s="231"/>
      <c r="C22" s="246" t="s">
        <v>500</v>
      </c>
      <c r="D22" s="233"/>
      <c r="E22" s="327"/>
      <c r="F22" s="303"/>
      <c r="G22" s="303"/>
    </row>
    <row r="23" spans="1:14" x14ac:dyDescent="0.25">
      <c r="A23" s="231"/>
      <c r="B23" s="231"/>
      <c r="C23" s="328"/>
      <c r="D23" s="233"/>
      <c r="E23" s="327"/>
      <c r="F23" s="303"/>
      <c r="G23" s="303"/>
      <c r="J23" s="463"/>
      <c r="N23" s="464"/>
    </row>
    <row r="24" spans="1:14" ht="25" x14ac:dyDescent="0.25">
      <c r="A24" s="231"/>
      <c r="B24" s="325"/>
      <c r="C24" s="326" t="s">
        <v>501</v>
      </c>
      <c r="D24" s="322" t="s">
        <v>484</v>
      </c>
      <c r="E24" s="323">
        <v>1</v>
      </c>
      <c r="F24" s="324">
        <v>4327903.88</v>
      </c>
      <c r="G24" s="324">
        <f>F24*E24</f>
        <v>4327903.88</v>
      </c>
      <c r="J24" s="465"/>
    </row>
    <row r="25" spans="1:14" x14ac:dyDescent="0.25">
      <c r="A25" s="231"/>
      <c r="B25" s="325"/>
      <c r="C25" s="326"/>
      <c r="D25" s="322"/>
      <c r="E25" s="323"/>
      <c r="F25" s="324"/>
      <c r="G25" s="324"/>
    </row>
    <row r="26" spans="1:14" x14ac:dyDescent="0.25">
      <c r="A26" s="231"/>
      <c r="B26" s="325"/>
      <c r="C26" s="326" t="s">
        <v>583</v>
      </c>
      <c r="D26" s="322" t="s">
        <v>259</v>
      </c>
      <c r="E26" s="329">
        <f>G24</f>
        <v>4327903.88</v>
      </c>
      <c r="F26" s="330"/>
      <c r="G26" s="324">
        <f t="shared" ref="G26:G58" si="0">F26*E26</f>
        <v>0</v>
      </c>
      <c r="J26" s="331"/>
      <c r="L26" s="331"/>
    </row>
    <row r="27" spans="1:14" x14ac:dyDescent="0.25">
      <c r="A27" s="231"/>
      <c r="B27" s="325"/>
      <c r="C27" s="326"/>
      <c r="D27" s="322"/>
      <c r="E27" s="323"/>
      <c r="F27" s="324"/>
      <c r="G27" s="324"/>
      <c r="L27" s="331"/>
    </row>
    <row r="28" spans="1:14" x14ac:dyDescent="0.25">
      <c r="A28" s="231"/>
      <c r="B28" s="325"/>
      <c r="C28" s="326" t="s">
        <v>502</v>
      </c>
      <c r="D28" s="322" t="s">
        <v>484</v>
      </c>
      <c r="E28" s="323">
        <v>1</v>
      </c>
      <c r="F28" s="324">
        <v>1081975.97</v>
      </c>
      <c r="G28" s="324">
        <f t="shared" si="0"/>
        <v>1081975.97</v>
      </c>
      <c r="J28" s="331"/>
      <c r="L28" s="331"/>
    </row>
    <row r="29" spans="1:14" x14ac:dyDescent="0.25">
      <c r="A29" s="231"/>
      <c r="B29" s="325"/>
      <c r="C29" s="326"/>
      <c r="D29" s="322"/>
      <c r="E29" s="323"/>
      <c r="F29" s="324"/>
      <c r="G29" s="324"/>
    </row>
    <row r="30" spans="1:14" x14ac:dyDescent="0.25">
      <c r="A30" s="231"/>
      <c r="B30" s="325"/>
      <c r="C30" s="326" t="s">
        <v>584</v>
      </c>
      <c r="D30" s="322" t="s">
        <v>259</v>
      </c>
      <c r="E30" s="329">
        <f>G28</f>
        <v>1081975.97</v>
      </c>
      <c r="F30" s="332"/>
      <c r="G30" s="324">
        <f>F30*E30</f>
        <v>0</v>
      </c>
    </row>
    <row r="31" spans="1:14" x14ac:dyDescent="0.25">
      <c r="A31" s="231"/>
      <c r="B31" s="325"/>
      <c r="C31" s="326"/>
      <c r="D31" s="322"/>
      <c r="E31" s="323"/>
      <c r="F31" s="324"/>
      <c r="G31" s="324"/>
    </row>
    <row r="32" spans="1:14" x14ac:dyDescent="0.25">
      <c r="A32" s="231"/>
      <c r="B32" s="325"/>
      <c r="C32" s="326" t="s">
        <v>503</v>
      </c>
      <c r="D32" s="322" t="s">
        <v>28</v>
      </c>
      <c r="E32" s="323">
        <v>1</v>
      </c>
      <c r="F32" s="324"/>
      <c r="G32" s="324">
        <f>F32*E32</f>
        <v>0</v>
      </c>
    </row>
    <row r="33" spans="1:7" x14ac:dyDescent="0.25">
      <c r="A33" s="231"/>
      <c r="B33" s="325"/>
      <c r="C33" s="325"/>
      <c r="D33" s="322"/>
      <c r="E33" s="323"/>
      <c r="F33" s="324"/>
      <c r="G33" s="324"/>
    </row>
    <row r="34" spans="1:7" ht="13" x14ac:dyDescent="0.25">
      <c r="A34" s="248" t="s">
        <v>582</v>
      </c>
      <c r="B34" s="325"/>
      <c r="C34" s="261" t="s">
        <v>504</v>
      </c>
      <c r="D34" s="322"/>
      <c r="E34" s="323"/>
      <c r="F34" s="324"/>
      <c r="G34" s="324"/>
    </row>
    <row r="35" spans="1:7" x14ac:dyDescent="0.25">
      <c r="A35" s="231"/>
      <c r="B35" s="325"/>
      <c r="C35" s="325"/>
      <c r="D35" s="322"/>
      <c r="E35" s="323"/>
      <c r="F35" s="324"/>
      <c r="G35" s="324"/>
    </row>
    <row r="36" spans="1:7" x14ac:dyDescent="0.25">
      <c r="A36" s="231"/>
      <c r="B36" s="325"/>
      <c r="C36" s="325" t="s">
        <v>482</v>
      </c>
      <c r="D36" s="322"/>
      <c r="E36" s="323"/>
      <c r="F36" s="324"/>
      <c r="G36" s="324"/>
    </row>
    <row r="37" spans="1:7" x14ac:dyDescent="0.25">
      <c r="A37" s="231"/>
      <c r="B37" s="325"/>
      <c r="C37" s="325"/>
      <c r="D37" s="322"/>
      <c r="E37" s="323"/>
      <c r="F37" s="324"/>
      <c r="G37" s="324"/>
    </row>
    <row r="38" spans="1:7" x14ac:dyDescent="0.25">
      <c r="A38" s="231"/>
      <c r="B38" s="325"/>
      <c r="C38" s="325" t="s">
        <v>483</v>
      </c>
      <c r="D38" s="322" t="s">
        <v>484</v>
      </c>
      <c r="E38" s="323">
        <v>1</v>
      </c>
      <c r="F38" s="324">
        <v>200000</v>
      </c>
      <c r="G38" s="324">
        <f>E38*F38</f>
        <v>200000</v>
      </c>
    </row>
    <row r="39" spans="1:7" x14ac:dyDescent="0.25">
      <c r="A39" s="231"/>
      <c r="B39" s="325"/>
      <c r="C39" s="325"/>
      <c r="D39" s="322"/>
      <c r="E39" s="323"/>
      <c r="F39" s="324"/>
      <c r="G39" s="324"/>
    </row>
    <row r="40" spans="1:7" x14ac:dyDescent="0.25">
      <c r="A40" s="231"/>
      <c r="B40" s="325"/>
      <c r="C40" s="325" t="s">
        <v>585</v>
      </c>
      <c r="D40" s="322" t="s">
        <v>259</v>
      </c>
      <c r="E40" s="329">
        <f>G38</f>
        <v>200000</v>
      </c>
      <c r="F40" s="332"/>
      <c r="G40" s="324">
        <f t="shared" si="0"/>
        <v>0</v>
      </c>
    </row>
    <row r="41" spans="1:7" x14ac:dyDescent="0.25">
      <c r="A41" s="231"/>
      <c r="B41" s="325"/>
      <c r="C41" s="325"/>
      <c r="D41" s="322"/>
      <c r="E41" s="323"/>
      <c r="F41" s="324"/>
      <c r="G41" s="324"/>
    </row>
    <row r="42" spans="1:7" x14ac:dyDescent="0.25">
      <c r="A42" s="231"/>
      <c r="B42" s="325"/>
      <c r="C42" s="325" t="s">
        <v>485</v>
      </c>
      <c r="D42" s="322"/>
      <c r="E42" s="323"/>
      <c r="F42" s="324"/>
      <c r="G42" s="324"/>
    </row>
    <row r="43" spans="1:7" x14ac:dyDescent="0.25">
      <c r="A43" s="231"/>
      <c r="B43" s="325"/>
      <c r="C43" s="325"/>
      <c r="D43" s="322"/>
      <c r="E43" s="323"/>
      <c r="F43" s="324"/>
      <c r="G43" s="324"/>
    </row>
    <row r="44" spans="1:7" x14ac:dyDescent="0.25">
      <c r="A44" s="231"/>
      <c r="B44" s="325"/>
      <c r="C44" s="325" t="s">
        <v>483</v>
      </c>
      <c r="D44" s="322" t="s">
        <v>484</v>
      </c>
      <c r="E44" s="323">
        <v>1</v>
      </c>
      <c r="F44" s="324">
        <v>250000</v>
      </c>
      <c r="G44" s="324">
        <f t="shared" si="0"/>
        <v>250000</v>
      </c>
    </row>
    <row r="45" spans="1:7" x14ac:dyDescent="0.25">
      <c r="A45" s="231"/>
      <c r="B45" s="325"/>
      <c r="C45" s="325"/>
      <c r="D45" s="322"/>
      <c r="E45" s="323"/>
      <c r="F45" s="324"/>
      <c r="G45" s="324"/>
    </row>
    <row r="46" spans="1:7" x14ac:dyDescent="0.25">
      <c r="A46" s="231"/>
      <c r="B46" s="325"/>
      <c r="C46" s="326" t="s">
        <v>586</v>
      </c>
      <c r="D46" s="322" t="s">
        <v>259</v>
      </c>
      <c r="E46" s="329">
        <v>250000</v>
      </c>
      <c r="F46" s="332"/>
      <c r="G46" s="324">
        <f t="shared" si="0"/>
        <v>0</v>
      </c>
    </row>
    <row r="47" spans="1:7" x14ac:dyDescent="0.25">
      <c r="A47" s="231"/>
      <c r="B47" s="325"/>
      <c r="C47" s="325"/>
      <c r="D47" s="322"/>
      <c r="E47" s="323"/>
      <c r="F47" s="324"/>
      <c r="G47" s="324"/>
    </row>
    <row r="48" spans="1:7" x14ac:dyDescent="0.25">
      <c r="A48" s="231"/>
      <c r="B48" s="325"/>
      <c r="C48" s="325" t="s">
        <v>486</v>
      </c>
      <c r="D48" s="322"/>
      <c r="E48" s="323"/>
      <c r="F48" s="324"/>
      <c r="G48" s="324"/>
    </row>
    <row r="49" spans="1:7" x14ac:dyDescent="0.25">
      <c r="A49" s="231"/>
      <c r="B49" s="325"/>
      <c r="C49" s="325"/>
      <c r="D49" s="322"/>
      <c r="E49" s="323"/>
      <c r="F49" s="324"/>
      <c r="G49" s="324"/>
    </row>
    <row r="50" spans="1:7" x14ac:dyDescent="0.25">
      <c r="A50" s="231"/>
      <c r="B50" s="325"/>
      <c r="C50" s="325" t="s">
        <v>483</v>
      </c>
      <c r="D50" s="322" t="s">
        <v>484</v>
      </c>
      <c r="E50" s="323">
        <v>1</v>
      </c>
      <c r="F50" s="324">
        <v>300000</v>
      </c>
      <c r="G50" s="324">
        <f t="shared" si="0"/>
        <v>300000</v>
      </c>
    </row>
    <row r="51" spans="1:7" x14ac:dyDescent="0.25">
      <c r="A51" s="231"/>
      <c r="B51" s="325"/>
      <c r="C51" s="325"/>
      <c r="D51" s="322"/>
      <c r="E51" s="323"/>
      <c r="F51" s="324"/>
      <c r="G51" s="324"/>
    </row>
    <row r="52" spans="1:7" x14ac:dyDescent="0.25">
      <c r="A52" s="231"/>
      <c r="B52" s="325"/>
      <c r="C52" s="326" t="s">
        <v>587</v>
      </c>
      <c r="D52" s="322" t="s">
        <v>259</v>
      </c>
      <c r="E52" s="329">
        <v>300000</v>
      </c>
      <c r="F52" s="332"/>
      <c r="G52" s="324">
        <f t="shared" si="0"/>
        <v>0</v>
      </c>
    </row>
    <row r="53" spans="1:7" x14ac:dyDescent="0.25">
      <c r="A53" s="231"/>
      <c r="B53" s="325"/>
      <c r="C53" s="325"/>
      <c r="D53" s="322"/>
      <c r="E53" s="323"/>
      <c r="F53" s="324"/>
      <c r="G53" s="324"/>
    </row>
    <row r="54" spans="1:7" x14ac:dyDescent="0.25">
      <c r="A54" s="231"/>
      <c r="B54" s="325"/>
      <c r="C54" s="326" t="s">
        <v>487</v>
      </c>
      <c r="D54" s="322"/>
      <c r="E54" s="323"/>
      <c r="F54" s="324"/>
      <c r="G54" s="324"/>
    </row>
    <row r="55" spans="1:7" x14ac:dyDescent="0.25">
      <c r="A55" s="231"/>
      <c r="B55" s="231"/>
      <c r="C55" s="231"/>
      <c r="D55" s="230"/>
      <c r="E55" s="333"/>
      <c r="F55" s="334"/>
      <c r="G55" s="324"/>
    </row>
    <row r="56" spans="1:7" x14ac:dyDescent="0.25">
      <c r="A56" s="231"/>
      <c r="B56" s="231"/>
      <c r="C56" s="305" t="s">
        <v>488</v>
      </c>
      <c r="D56" s="230" t="s">
        <v>484</v>
      </c>
      <c r="E56" s="333">
        <v>1</v>
      </c>
      <c r="F56" s="335">
        <v>125000</v>
      </c>
      <c r="G56" s="324">
        <f t="shared" si="0"/>
        <v>125000</v>
      </c>
    </row>
    <row r="57" spans="1:7" x14ac:dyDescent="0.25">
      <c r="A57" s="231"/>
      <c r="B57" s="231"/>
      <c r="C57" s="231"/>
      <c r="D57" s="230"/>
      <c r="E57" s="333"/>
      <c r="F57" s="334"/>
      <c r="G57" s="324"/>
    </row>
    <row r="58" spans="1:7" x14ac:dyDescent="0.25">
      <c r="A58" s="231"/>
      <c r="B58" s="231"/>
      <c r="C58" s="305" t="s">
        <v>505</v>
      </c>
      <c r="D58" s="230" t="s">
        <v>259</v>
      </c>
      <c r="E58" s="236">
        <v>125000</v>
      </c>
      <c r="F58" s="336"/>
      <c r="G58" s="324">
        <f t="shared" si="0"/>
        <v>0</v>
      </c>
    </row>
    <row r="59" spans="1:7" ht="13" thickBot="1" x14ac:dyDescent="0.3">
      <c r="A59" s="231"/>
      <c r="B59" s="231"/>
      <c r="C59" s="231"/>
      <c r="D59" s="230"/>
      <c r="E59" s="333"/>
      <c r="F59" s="334"/>
      <c r="G59" s="334"/>
    </row>
    <row r="60" spans="1:7" ht="13.5" thickBot="1" x14ac:dyDescent="0.35">
      <c r="A60" s="337" t="s">
        <v>498</v>
      </c>
      <c r="B60" s="338"/>
      <c r="C60" s="338"/>
      <c r="D60" s="339"/>
      <c r="E60" s="340"/>
      <c r="F60" s="242"/>
      <c r="G60" s="243">
        <f>SUM(G6:G59)</f>
        <v>6284879.8499999996</v>
      </c>
    </row>
    <row r="61" spans="1:7" x14ac:dyDescent="0.25">
      <c r="E61" s="249"/>
    </row>
    <row r="62" spans="1:7" x14ac:dyDescent="0.25">
      <c r="E62" s="249"/>
    </row>
    <row r="63" spans="1:7" x14ac:dyDescent="0.25">
      <c r="E63" s="249"/>
    </row>
    <row r="64" spans="1:7" x14ac:dyDescent="0.25">
      <c r="E64" s="249"/>
    </row>
    <row r="65" spans="5:5" x14ac:dyDescent="0.25">
      <c r="E65" s="249"/>
    </row>
    <row r="188" spans="1:5" s="250" customFormat="1" x14ac:dyDescent="0.25">
      <c r="A188" s="214"/>
      <c r="B188" s="214"/>
      <c r="C188" s="214"/>
      <c r="D188" s="214"/>
      <c r="E188" s="251"/>
    </row>
    <row r="189" spans="1:5" s="250" customFormat="1" x14ac:dyDescent="0.25">
      <c r="A189" s="214"/>
      <c r="B189" s="214"/>
      <c r="C189" s="214"/>
      <c r="D189" s="214"/>
      <c r="E189" s="251"/>
    </row>
    <row r="191" spans="1:5" s="250" customFormat="1" x14ac:dyDescent="0.25">
      <c r="A191" s="252"/>
      <c r="B191" s="214"/>
      <c r="C191" s="214"/>
      <c r="D191" s="214"/>
      <c r="E191" s="253"/>
    </row>
    <row r="192" spans="1:5" s="250" customFormat="1" x14ac:dyDescent="0.25">
      <c r="A192" s="252"/>
      <c r="B192" s="254"/>
      <c r="C192" s="214"/>
      <c r="D192" s="214"/>
      <c r="E192" s="253"/>
    </row>
    <row r="193" spans="1:7" s="250" customFormat="1" x14ac:dyDescent="0.25">
      <c r="A193" s="252"/>
      <c r="B193" s="254"/>
      <c r="C193" s="214"/>
      <c r="D193" s="214"/>
      <c r="E193" s="253"/>
    </row>
    <row r="194" spans="1:7" s="253" customFormat="1" ht="13" x14ac:dyDescent="0.25">
      <c r="A194" s="252"/>
      <c r="B194" s="254"/>
      <c r="C194" s="214"/>
      <c r="D194" s="255"/>
      <c r="F194" s="250"/>
      <c r="G194" s="250"/>
    </row>
    <row r="195" spans="1:7" s="253" customFormat="1" x14ac:dyDescent="0.25">
      <c r="A195" s="252"/>
      <c r="B195" s="214"/>
      <c r="C195" s="214"/>
      <c r="D195" s="256"/>
      <c r="F195" s="250"/>
      <c r="G195" s="250"/>
    </row>
    <row r="196" spans="1:7" s="253" customFormat="1" x14ac:dyDescent="0.25">
      <c r="A196" s="252"/>
      <c r="B196" s="214"/>
      <c r="C196" s="214"/>
      <c r="D196" s="256"/>
      <c r="F196" s="250"/>
      <c r="G196" s="250"/>
    </row>
    <row r="197" spans="1:7" s="253" customFormat="1" x14ac:dyDescent="0.25">
      <c r="A197" s="252"/>
      <c r="B197" s="214"/>
      <c r="C197" s="214"/>
      <c r="D197" s="256"/>
      <c r="F197" s="250"/>
      <c r="G197" s="250"/>
    </row>
    <row r="198" spans="1:7" s="253" customFormat="1" ht="13" x14ac:dyDescent="0.25">
      <c r="A198" s="252"/>
      <c r="B198" s="214"/>
      <c r="C198" s="214"/>
      <c r="D198" s="255"/>
      <c r="F198" s="250"/>
      <c r="G198" s="250"/>
    </row>
    <row r="199" spans="1:7" s="253" customFormat="1" x14ac:dyDescent="0.25">
      <c r="A199" s="252"/>
      <c r="B199" s="214"/>
      <c r="C199" s="214"/>
      <c r="D199" s="256"/>
      <c r="F199" s="250"/>
      <c r="G199" s="250"/>
    </row>
    <row r="200" spans="1:7" s="253" customFormat="1" x14ac:dyDescent="0.25">
      <c r="A200" s="252"/>
      <c r="B200" s="254"/>
      <c r="C200" s="214"/>
      <c r="D200" s="256"/>
      <c r="F200" s="250"/>
      <c r="G200" s="250"/>
    </row>
    <row r="201" spans="1:7" s="253" customFormat="1" x14ac:dyDescent="0.25">
      <c r="A201" s="252"/>
      <c r="B201" s="254"/>
      <c r="C201" s="214"/>
      <c r="D201" s="256"/>
      <c r="F201" s="250"/>
      <c r="G201" s="250"/>
    </row>
    <row r="202" spans="1:7" s="253" customFormat="1" x14ac:dyDescent="0.25">
      <c r="A202" s="252"/>
      <c r="B202" s="254"/>
      <c r="C202" s="214"/>
      <c r="D202" s="258"/>
      <c r="F202" s="250"/>
      <c r="G202" s="250"/>
    </row>
    <row r="203" spans="1:7" s="253" customFormat="1" x14ac:dyDescent="0.25">
      <c r="A203" s="252"/>
      <c r="B203" s="254"/>
      <c r="C203" s="214"/>
      <c r="D203" s="214"/>
      <c r="F203" s="250"/>
      <c r="G203" s="250"/>
    </row>
    <row r="204" spans="1:7" s="253" customFormat="1" x14ac:dyDescent="0.25">
      <c r="A204" s="252"/>
      <c r="B204" s="254"/>
      <c r="C204" s="214"/>
      <c r="D204" s="214"/>
      <c r="F204" s="250"/>
      <c r="G204" s="250"/>
    </row>
    <row r="205" spans="1:7" s="253" customFormat="1" x14ac:dyDescent="0.25">
      <c r="A205" s="252"/>
      <c r="B205" s="254"/>
      <c r="C205" s="214"/>
      <c r="D205" s="214"/>
      <c r="F205" s="250"/>
      <c r="G205" s="250"/>
    </row>
    <row r="206" spans="1:7" s="253" customFormat="1" x14ac:dyDescent="0.25">
      <c r="A206" s="252"/>
      <c r="B206" s="254"/>
      <c r="C206" s="214"/>
      <c r="D206" s="214"/>
      <c r="F206" s="250"/>
      <c r="G206" s="250"/>
    </row>
    <row r="207" spans="1:7" s="253" customFormat="1" x14ac:dyDescent="0.25">
      <c r="A207" s="252"/>
      <c r="B207" s="254"/>
      <c r="C207" s="214"/>
      <c r="D207" s="214"/>
      <c r="F207" s="250"/>
      <c r="G207" s="250"/>
    </row>
    <row r="208" spans="1:7" s="253" customFormat="1" x14ac:dyDescent="0.25">
      <c r="A208" s="214"/>
      <c r="B208" s="214"/>
      <c r="C208" s="214"/>
      <c r="D208" s="214"/>
      <c r="F208" s="250"/>
      <c r="G208" s="250"/>
    </row>
  </sheetData>
  <mergeCells count="1">
    <mergeCell ref="A2:G2"/>
  </mergeCells>
  <conditionalFormatting sqref="A1:XFD1048576">
    <cfRule type="cellIs" dxfId="0" priority="2" operator="equal">
      <formula>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F47C-B381-4C5F-A988-2266DE16AF91}">
  <sheetPr>
    <tabColor rgb="FF7030A0"/>
  </sheetPr>
  <dimension ref="A1:G184"/>
  <sheetViews>
    <sheetView view="pageBreakPreview" zoomScale="85" zoomScaleNormal="85" zoomScaleSheetLayoutView="85" workbookViewId="0">
      <selection activeCell="K25" sqref="K25"/>
    </sheetView>
  </sheetViews>
  <sheetFormatPr defaultRowHeight="12.5" x14ac:dyDescent="0.25"/>
  <cols>
    <col min="1" max="1" width="9" style="214" customWidth="1"/>
    <col min="2" max="2" width="9" style="214" bestFit="1" customWidth="1"/>
    <col min="3" max="3" width="77.453125" style="214" bestFit="1" customWidth="1"/>
    <col min="4" max="4" width="10" style="214" customWidth="1"/>
    <col min="5" max="5" width="9" style="253" bestFit="1" customWidth="1"/>
    <col min="6" max="6" width="10.54296875" style="250" bestFit="1" customWidth="1"/>
    <col min="7" max="7" width="16.08984375" style="250" customWidth="1"/>
    <col min="8" max="252" width="9.08984375" style="214"/>
    <col min="253" max="253" width="9.36328125" style="214" customWidth="1"/>
    <col min="254" max="254" width="6.6328125" style="214" customWidth="1"/>
    <col min="255" max="255" width="40.6328125" style="214" customWidth="1"/>
    <col min="256" max="259" width="9.36328125" style="214" customWidth="1"/>
    <col min="260" max="508" width="9.08984375" style="214"/>
    <col min="509" max="509" width="9.36328125" style="214" customWidth="1"/>
    <col min="510" max="510" width="6.6328125" style="214" customWidth="1"/>
    <col min="511" max="511" width="40.6328125" style="214" customWidth="1"/>
    <col min="512" max="515" width="9.36328125" style="214" customWidth="1"/>
    <col min="516" max="764" width="9.08984375" style="214"/>
    <col min="765" max="765" width="9.36328125" style="214" customWidth="1"/>
    <col min="766" max="766" width="6.6328125" style="214" customWidth="1"/>
    <col min="767" max="767" width="40.6328125" style="214" customWidth="1"/>
    <col min="768" max="771" width="9.36328125" style="214" customWidth="1"/>
    <col min="772" max="1020" width="9.08984375" style="214"/>
    <col min="1021" max="1021" width="9.36328125" style="214" customWidth="1"/>
    <col min="1022" max="1022" width="6.6328125" style="214" customWidth="1"/>
    <col min="1023" max="1023" width="40.6328125" style="214" customWidth="1"/>
    <col min="1024" max="1027" width="9.36328125" style="214" customWidth="1"/>
    <col min="1028" max="1276" width="9.08984375" style="214"/>
    <col min="1277" max="1277" width="9.36328125" style="214" customWidth="1"/>
    <col min="1278" max="1278" width="6.6328125" style="214" customWidth="1"/>
    <col min="1279" max="1279" width="40.6328125" style="214" customWidth="1"/>
    <col min="1280" max="1283" width="9.36328125" style="214" customWidth="1"/>
    <col min="1284" max="1532" width="9.08984375" style="214"/>
    <col min="1533" max="1533" width="9.36328125" style="214" customWidth="1"/>
    <col min="1534" max="1534" width="6.6328125" style="214" customWidth="1"/>
    <col min="1535" max="1535" width="40.6328125" style="214" customWidth="1"/>
    <col min="1536" max="1539" width="9.36328125" style="214" customWidth="1"/>
    <col min="1540" max="1788" width="9.08984375" style="214"/>
    <col min="1789" max="1789" width="9.36328125" style="214" customWidth="1"/>
    <col min="1790" max="1790" width="6.6328125" style="214" customWidth="1"/>
    <col min="1791" max="1791" width="40.6328125" style="214" customWidth="1"/>
    <col min="1792" max="1795" width="9.36328125" style="214" customWidth="1"/>
    <col min="1796" max="2044" width="9.08984375" style="214"/>
    <col min="2045" max="2045" width="9.36328125" style="214" customWidth="1"/>
    <col min="2046" max="2046" width="6.6328125" style="214" customWidth="1"/>
    <col min="2047" max="2047" width="40.6328125" style="214" customWidth="1"/>
    <col min="2048" max="2051" width="9.36328125" style="214" customWidth="1"/>
    <col min="2052" max="2300" width="9.08984375" style="214"/>
    <col min="2301" max="2301" width="9.36328125" style="214" customWidth="1"/>
    <col min="2302" max="2302" width="6.6328125" style="214" customWidth="1"/>
    <col min="2303" max="2303" width="40.6328125" style="214" customWidth="1"/>
    <col min="2304" max="2307" width="9.36328125" style="214" customWidth="1"/>
    <col min="2308" max="2556" width="9.08984375" style="214"/>
    <col min="2557" max="2557" width="9.36328125" style="214" customWidth="1"/>
    <col min="2558" max="2558" width="6.6328125" style="214" customWidth="1"/>
    <col min="2559" max="2559" width="40.6328125" style="214" customWidth="1"/>
    <col min="2560" max="2563" width="9.36328125" style="214" customWidth="1"/>
    <col min="2564" max="2812" width="9.08984375" style="214"/>
    <col min="2813" max="2813" width="9.36328125" style="214" customWidth="1"/>
    <col min="2814" max="2814" width="6.6328125" style="214" customWidth="1"/>
    <col min="2815" max="2815" width="40.6328125" style="214" customWidth="1"/>
    <col min="2816" max="2819" width="9.36328125" style="214" customWidth="1"/>
    <col min="2820" max="3068" width="9.08984375" style="214"/>
    <col min="3069" max="3069" width="9.36328125" style="214" customWidth="1"/>
    <col min="3070" max="3070" width="6.6328125" style="214" customWidth="1"/>
    <col min="3071" max="3071" width="40.6328125" style="214" customWidth="1"/>
    <col min="3072" max="3075" width="9.36328125" style="214" customWidth="1"/>
    <col min="3076" max="3324" width="9.08984375" style="214"/>
    <col min="3325" max="3325" width="9.36328125" style="214" customWidth="1"/>
    <col min="3326" max="3326" width="6.6328125" style="214" customWidth="1"/>
    <col min="3327" max="3327" width="40.6328125" style="214" customWidth="1"/>
    <col min="3328" max="3331" width="9.36328125" style="214" customWidth="1"/>
    <col min="3332" max="3580" width="9.08984375" style="214"/>
    <col min="3581" max="3581" width="9.36328125" style="214" customWidth="1"/>
    <col min="3582" max="3582" width="6.6328125" style="214" customWidth="1"/>
    <col min="3583" max="3583" width="40.6328125" style="214" customWidth="1"/>
    <col min="3584" max="3587" width="9.36328125" style="214" customWidth="1"/>
    <col min="3588" max="3836" width="9.08984375" style="214"/>
    <col min="3837" max="3837" width="9.36328125" style="214" customWidth="1"/>
    <col min="3838" max="3838" width="6.6328125" style="214" customWidth="1"/>
    <col min="3839" max="3839" width="40.6328125" style="214" customWidth="1"/>
    <col min="3840" max="3843" width="9.36328125" style="214" customWidth="1"/>
    <col min="3844" max="4092" width="9.08984375" style="214"/>
    <col min="4093" max="4093" width="9.36328125" style="214" customWidth="1"/>
    <col min="4094" max="4094" width="6.6328125" style="214" customWidth="1"/>
    <col min="4095" max="4095" width="40.6328125" style="214" customWidth="1"/>
    <col min="4096" max="4099" width="9.36328125" style="214" customWidth="1"/>
    <col min="4100" max="4348" width="9.08984375" style="214"/>
    <col min="4349" max="4349" width="9.36328125" style="214" customWidth="1"/>
    <col min="4350" max="4350" width="6.6328125" style="214" customWidth="1"/>
    <col min="4351" max="4351" width="40.6328125" style="214" customWidth="1"/>
    <col min="4352" max="4355" width="9.36328125" style="214" customWidth="1"/>
    <col min="4356" max="4604" width="9.08984375" style="214"/>
    <col min="4605" max="4605" width="9.36328125" style="214" customWidth="1"/>
    <col min="4606" max="4606" width="6.6328125" style="214" customWidth="1"/>
    <col min="4607" max="4607" width="40.6328125" style="214" customWidth="1"/>
    <col min="4608" max="4611" width="9.36328125" style="214" customWidth="1"/>
    <col min="4612" max="4860" width="9.08984375" style="214"/>
    <col min="4861" max="4861" width="9.36328125" style="214" customWidth="1"/>
    <col min="4862" max="4862" width="6.6328125" style="214" customWidth="1"/>
    <col min="4863" max="4863" width="40.6328125" style="214" customWidth="1"/>
    <col min="4864" max="4867" width="9.36328125" style="214" customWidth="1"/>
    <col min="4868" max="5116" width="9.08984375" style="214"/>
    <col min="5117" max="5117" width="9.36328125" style="214" customWidth="1"/>
    <col min="5118" max="5118" width="6.6328125" style="214" customWidth="1"/>
    <col min="5119" max="5119" width="40.6328125" style="214" customWidth="1"/>
    <col min="5120" max="5123" width="9.36328125" style="214" customWidth="1"/>
    <col min="5124" max="5372" width="9.08984375" style="214"/>
    <col min="5373" max="5373" width="9.36328125" style="214" customWidth="1"/>
    <col min="5374" max="5374" width="6.6328125" style="214" customWidth="1"/>
    <col min="5375" max="5375" width="40.6328125" style="214" customWidth="1"/>
    <col min="5376" max="5379" width="9.36328125" style="214" customWidth="1"/>
    <col min="5380" max="5628" width="9.08984375" style="214"/>
    <col min="5629" max="5629" width="9.36328125" style="214" customWidth="1"/>
    <col min="5630" max="5630" width="6.6328125" style="214" customWidth="1"/>
    <col min="5631" max="5631" width="40.6328125" style="214" customWidth="1"/>
    <col min="5632" max="5635" width="9.36328125" style="214" customWidth="1"/>
    <col min="5636" max="5884" width="9.08984375" style="214"/>
    <col min="5885" max="5885" width="9.36328125" style="214" customWidth="1"/>
    <col min="5886" max="5886" width="6.6328125" style="214" customWidth="1"/>
    <col min="5887" max="5887" width="40.6328125" style="214" customWidth="1"/>
    <col min="5888" max="5891" width="9.36328125" style="214" customWidth="1"/>
    <col min="5892" max="6140" width="9.08984375" style="214"/>
    <col min="6141" max="6141" width="9.36328125" style="214" customWidth="1"/>
    <col min="6142" max="6142" width="6.6328125" style="214" customWidth="1"/>
    <col min="6143" max="6143" width="40.6328125" style="214" customWidth="1"/>
    <col min="6144" max="6147" width="9.36328125" style="214" customWidth="1"/>
    <col min="6148" max="6396" width="9.08984375" style="214"/>
    <col min="6397" max="6397" width="9.36328125" style="214" customWidth="1"/>
    <col min="6398" max="6398" width="6.6328125" style="214" customWidth="1"/>
    <col min="6399" max="6399" width="40.6328125" style="214" customWidth="1"/>
    <col min="6400" max="6403" width="9.36328125" style="214" customWidth="1"/>
    <col min="6404" max="6652" width="9.08984375" style="214"/>
    <col min="6653" max="6653" width="9.36328125" style="214" customWidth="1"/>
    <col min="6654" max="6654" width="6.6328125" style="214" customWidth="1"/>
    <col min="6655" max="6655" width="40.6328125" style="214" customWidth="1"/>
    <col min="6656" max="6659" width="9.36328125" style="214" customWidth="1"/>
    <col min="6660" max="6908" width="9.08984375" style="214"/>
    <col min="6909" max="6909" width="9.36328125" style="214" customWidth="1"/>
    <col min="6910" max="6910" width="6.6328125" style="214" customWidth="1"/>
    <col min="6911" max="6911" width="40.6328125" style="214" customWidth="1"/>
    <col min="6912" max="6915" width="9.36328125" style="214" customWidth="1"/>
    <col min="6916" max="7164" width="9.08984375" style="214"/>
    <col min="7165" max="7165" width="9.36328125" style="214" customWidth="1"/>
    <col min="7166" max="7166" width="6.6328125" style="214" customWidth="1"/>
    <col min="7167" max="7167" width="40.6328125" style="214" customWidth="1"/>
    <col min="7168" max="7171" width="9.36328125" style="214" customWidth="1"/>
    <col min="7172" max="7420" width="9.08984375" style="214"/>
    <col min="7421" max="7421" width="9.36328125" style="214" customWidth="1"/>
    <col min="7422" max="7422" width="6.6328125" style="214" customWidth="1"/>
    <col min="7423" max="7423" width="40.6328125" style="214" customWidth="1"/>
    <col min="7424" max="7427" width="9.36328125" style="214" customWidth="1"/>
    <col min="7428" max="7676" width="9.08984375" style="214"/>
    <col min="7677" max="7677" width="9.36328125" style="214" customWidth="1"/>
    <col min="7678" max="7678" width="6.6328125" style="214" customWidth="1"/>
    <col min="7679" max="7679" width="40.6328125" style="214" customWidth="1"/>
    <col min="7680" max="7683" width="9.36328125" style="214" customWidth="1"/>
    <col min="7684" max="7932" width="9.08984375" style="214"/>
    <col min="7933" max="7933" width="9.36328125" style="214" customWidth="1"/>
    <col min="7934" max="7934" width="6.6328125" style="214" customWidth="1"/>
    <col min="7935" max="7935" width="40.6328125" style="214" customWidth="1"/>
    <col min="7936" max="7939" width="9.36328125" style="214" customWidth="1"/>
    <col min="7940" max="8188" width="9.08984375" style="214"/>
    <col min="8189" max="8189" width="9.36328125" style="214" customWidth="1"/>
    <col min="8190" max="8190" width="6.6328125" style="214" customWidth="1"/>
    <col min="8191" max="8191" width="40.6328125" style="214" customWidth="1"/>
    <col min="8192" max="8195" width="9.36328125" style="214" customWidth="1"/>
    <col min="8196" max="8444" width="9.08984375" style="214"/>
    <col min="8445" max="8445" width="9.36328125" style="214" customWidth="1"/>
    <col min="8446" max="8446" width="6.6328125" style="214" customWidth="1"/>
    <col min="8447" max="8447" width="40.6328125" style="214" customWidth="1"/>
    <col min="8448" max="8451" width="9.36328125" style="214" customWidth="1"/>
    <col min="8452" max="8700" width="9.08984375" style="214"/>
    <col min="8701" max="8701" width="9.36328125" style="214" customWidth="1"/>
    <col min="8702" max="8702" width="6.6328125" style="214" customWidth="1"/>
    <col min="8703" max="8703" width="40.6328125" style="214" customWidth="1"/>
    <col min="8704" max="8707" width="9.36328125" style="214" customWidth="1"/>
    <col min="8708" max="8956" width="9.08984375" style="214"/>
    <col min="8957" max="8957" width="9.36328125" style="214" customWidth="1"/>
    <col min="8958" max="8958" width="6.6328125" style="214" customWidth="1"/>
    <col min="8959" max="8959" width="40.6328125" style="214" customWidth="1"/>
    <col min="8960" max="8963" width="9.36328125" style="214" customWidth="1"/>
    <col min="8964" max="9212" width="9.08984375" style="214"/>
    <col min="9213" max="9213" width="9.36328125" style="214" customWidth="1"/>
    <col min="9214" max="9214" width="6.6328125" style="214" customWidth="1"/>
    <col min="9215" max="9215" width="40.6328125" style="214" customWidth="1"/>
    <col min="9216" max="9219" width="9.36328125" style="214" customWidth="1"/>
    <col min="9220" max="9468" width="9.08984375" style="214"/>
    <col min="9469" max="9469" width="9.36328125" style="214" customWidth="1"/>
    <col min="9470" max="9470" width="6.6328125" style="214" customWidth="1"/>
    <col min="9471" max="9471" width="40.6328125" style="214" customWidth="1"/>
    <col min="9472" max="9475" width="9.36328125" style="214" customWidth="1"/>
    <col min="9476" max="9724" width="9.08984375" style="214"/>
    <col min="9725" max="9725" width="9.36328125" style="214" customWidth="1"/>
    <col min="9726" max="9726" width="6.6328125" style="214" customWidth="1"/>
    <col min="9727" max="9727" width="40.6328125" style="214" customWidth="1"/>
    <col min="9728" max="9731" width="9.36328125" style="214" customWidth="1"/>
    <col min="9732" max="9980" width="9.08984375" style="214"/>
    <col min="9981" max="9981" width="9.36328125" style="214" customWidth="1"/>
    <col min="9982" max="9982" width="6.6328125" style="214" customWidth="1"/>
    <col min="9983" max="9983" width="40.6328125" style="214" customWidth="1"/>
    <col min="9984" max="9987" width="9.36328125" style="214" customWidth="1"/>
    <col min="9988" max="10236" width="9.08984375" style="214"/>
    <col min="10237" max="10237" width="9.36328125" style="214" customWidth="1"/>
    <col min="10238" max="10238" width="6.6328125" style="214" customWidth="1"/>
    <col min="10239" max="10239" width="40.6328125" style="214" customWidth="1"/>
    <col min="10240" max="10243" width="9.36328125" style="214" customWidth="1"/>
    <col min="10244" max="10492" width="9.08984375" style="214"/>
    <col min="10493" max="10493" width="9.36328125" style="214" customWidth="1"/>
    <col min="10494" max="10494" width="6.6328125" style="214" customWidth="1"/>
    <col min="10495" max="10495" width="40.6328125" style="214" customWidth="1"/>
    <col min="10496" max="10499" width="9.36328125" style="214" customWidth="1"/>
    <col min="10500" max="10748" width="9.08984375" style="214"/>
    <col min="10749" max="10749" width="9.36328125" style="214" customWidth="1"/>
    <col min="10750" max="10750" width="6.6328125" style="214" customWidth="1"/>
    <col min="10751" max="10751" width="40.6328125" style="214" customWidth="1"/>
    <col min="10752" max="10755" width="9.36328125" style="214" customWidth="1"/>
    <col min="10756" max="11004" width="9.08984375" style="214"/>
    <col min="11005" max="11005" width="9.36328125" style="214" customWidth="1"/>
    <col min="11006" max="11006" width="6.6328125" style="214" customWidth="1"/>
    <col min="11007" max="11007" width="40.6328125" style="214" customWidth="1"/>
    <col min="11008" max="11011" width="9.36328125" style="214" customWidth="1"/>
    <col min="11012" max="11260" width="9.08984375" style="214"/>
    <col min="11261" max="11261" width="9.36328125" style="214" customWidth="1"/>
    <col min="11262" max="11262" width="6.6328125" style="214" customWidth="1"/>
    <col min="11263" max="11263" width="40.6328125" style="214" customWidth="1"/>
    <col min="11264" max="11267" width="9.36328125" style="214" customWidth="1"/>
    <col min="11268" max="11516" width="9.08984375" style="214"/>
    <col min="11517" max="11517" width="9.36328125" style="214" customWidth="1"/>
    <col min="11518" max="11518" width="6.6328125" style="214" customWidth="1"/>
    <col min="11519" max="11519" width="40.6328125" style="214" customWidth="1"/>
    <col min="11520" max="11523" width="9.36328125" style="214" customWidth="1"/>
    <col min="11524" max="11772" width="9.08984375" style="214"/>
    <col min="11773" max="11773" width="9.36328125" style="214" customWidth="1"/>
    <col min="11774" max="11774" width="6.6328125" style="214" customWidth="1"/>
    <col min="11775" max="11775" width="40.6328125" style="214" customWidth="1"/>
    <col min="11776" max="11779" width="9.36328125" style="214" customWidth="1"/>
    <col min="11780" max="12028" width="9.08984375" style="214"/>
    <col min="12029" max="12029" width="9.36328125" style="214" customWidth="1"/>
    <col min="12030" max="12030" width="6.6328125" style="214" customWidth="1"/>
    <col min="12031" max="12031" width="40.6328125" style="214" customWidth="1"/>
    <col min="12032" max="12035" width="9.36328125" style="214" customWidth="1"/>
    <col min="12036" max="12284" width="9.08984375" style="214"/>
    <col min="12285" max="12285" width="9.36328125" style="214" customWidth="1"/>
    <col min="12286" max="12286" width="6.6328125" style="214" customWidth="1"/>
    <col min="12287" max="12287" width="40.6328125" style="214" customWidth="1"/>
    <col min="12288" max="12291" width="9.36328125" style="214" customWidth="1"/>
    <col min="12292" max="12540" width="9.08984375" style="214"/>
    <col min="12541" max="12541" width="9.36328125" style="214" customWidth="1"/>
    <col min="12542" max="12542" width="6.6328125" style="214" customWidth="1"/>
    <col min="12543" max="12543" width="40.6328125" style="214" customWidth="1"/>
    <col min="12544" max="12547" width="9.36328125" style="214" customWidth="1"/>
    <col min="12548" max="12796" width="9.08984375" style="214"/>
    <col min="12797" max="12797" width="9.36328125" style="214" customWidth="1"/>
    <col min="12798" max="12798" width="6.6328125" style="214" customWidth="1"/>
    <col min="12799" max="12799" width="40.6328125" style="214" customWidth="1"/>
    <col min="12800" max="12803" width="9.36328125" style="214" customWidth="1"/>
    <col min="12804" max="13052" width="9.08984375" style="214"/>
    <col min="13053" max="13053" width="9.36328125" style="214" customWidth="1"/>
    <col min="13054" max="13054" width="6.6328125" style="214" customWidth="1"/>
    <col min="13055" max="13055" width="40.6328125" style="214" customWidth="1"/>
    <col min="13056" max="13059" width="9.36328125" style="214" customWidth="1"/>
    <col min="13060" max="13308" width="9.08984375" style="214"/>
    <col min="13309" max="13309" width="9.36328125" style="214" customWidth="1"/>
    <col min="13310" max="13310" width="6.6328125" style="214" customWidth="1"/>
    <col min="13311" max="13311" width="40.6328125" style="214" customWidth="1"/>
    <col min="13312" max="13315" width="9.36328125" style="214" customWidth="1"/>
    <col min="13316" max="13564" width="9.08984375" style="214"/>
    <col min="13565" max="13565" width="9.36328125" style="214" customWidth="1"/>
    <col min="13566" max="13566" width="6.6328125" style="214" customWidth="1"/>
    <col min="13567" max="13567" width="40.6328125" style="214" customWidth="1"/>
    <col min="13568" max="13571" width="9.36328125" style="214" customWidth="1"/>
    <col min="13572" max="13820" width="9.08984375" style="214"/>
    <col min="13821" max="13821" width="9.36328125" style="214" customWidth="1"/>
    <col min="13822" max="13822" width="6.6328125" style="214" customWidth="1"/>
    <col min="13823" max="13823" width="40.6328125" style="214" customWidth="1"/>
    <col min="13824" max="13827" width="9.36328125" style="214" customWidth="1"/>
    <col min="13828" max="14076" width="9.08984375" style="214"/>
    <col min="14077" max="14077" width="9.36328125" style="214" customWidth="1"/>
    <col min="14078" max="14078" width="6.6328125" style="214" customWidth="1"/>
    <col min="14079" max="14079" width="40.6328125" style="214" customWidth="1"/>
    <col min="14080" max="14083" width="9.36328125" style="214" customWidth="1"/>
    <col min="14084" max="14332" width="9.08984375" style="214"/>
    <col min="14333" max="14333" width="9.36328125" style="214" customWidth="1"/>
    <col min="14334" max="14334" width="6.6328125" style="214" customWidth="1"/>
    <col min="14335" max="14335" width="40.6328125" style="214" customWidth="1"/>
    <col min="14336" max="14339" width="9.36328125" style="214" customWidth="1"/>
    <col min="14340" max="14588" width="9.08984375" style="214"/>
    <col min="14589" max="14589" width="9.36328125" style="214" customWidth="1"/>
    <col min="14590" max="14590" width="6.6328125" style="214" customWidth="1"/>
    <col min="14591" max="14591" width="40.6328125" style="214" customWidth="1"/>
    <col min="14592" max="14595" width="9.36328125" style="214" customWidth="1"/>
    <col min="14596" max="14844" width="9.08984375" style="214"/>
    <col min="14845" max="14845" width="9.36328125" style="214" customWidth="1"/>
    <col min="14846" max="14846" width="6.6328125" style="214" customWidth="1"/>
    <col min="14847" max="14847" width="40.6328125" style="214" customWidth="1"/>
    <col min="14848" max="14851" width="9.36328125" style="214" customWidth="1"/>
    <col min="14852" max="15100" width="9.08984375" style="214"/>
    <col min="15101" max="15101" width="9.36328125" style="214" customWidth="1"/>
    <col min="15102" max="15102" width="6.6328125" style="214" customWidth="1"/>
    <col min="15103" max="15103" width="40.6328125" style="214" customWidth="1"/>
    <col min="15104" max="15107" width="9.36328125" style="214" customWidth="1"/>
    <col min="15108" max="15356" width="9.08984375" style="214"/>
    <col min="15357" max="15357" width="9.36328125" style="214" customWidth="1"/>
    <col min="15358" max="15358" width="6.6328125" style="214" customWidth="1"/>
    <col min="15359" max="15359" width="40.6328125" style="214" customWidth="1"/>
    <col min="15360" max="15363" width="9.36328125" style="214" customWidth="1"/>
    <col min="15364" max="15612" width="9.08984375" style="214"/>
    <col min="15613" max="15613" width="9.36328125" style="214" customWidth="1"/>
    <col min="15614" max="15614" width="6.6328125" style="214" customWidth="1"/>
    <col min="15615" max="15615" width="40.6328125" style="214" customWidth="1"/>
    <col min="15616" max="15619" width="9.36328125" style="214" customWidth="1"/>
    <col min="15620" max="15868" width="9.08984375" style="214"/>
    <col min="15869" max="15869" width="9.36328125" style="214" customWidth="1"/>
    <col min="15870" max="15870" width="6.6328125" style="214" customWidth="1"/>
    <col min="15871" max="15871" width="40.6328125" style="214" customWidth="1"/>
    <col min="15872" max="15875" width="9.36328125" style="214" customWidth="1"/>
    <col min="15876" max="16124" width="9.08984375" style="214"/>
    <col min="16125" max="16125" width="9.36328125" style="214" customWidth="1"/>
    <col min="16126" max="16126" width="6.6328125" style="214" customWidth="1"/>
    <col min="16127" max="16127" width="40.6328125" style="214" customWidth="1"/>
    <col min="16128" max="16131" width="9.36328125" style="214" customWidth="1"/>
    <col min="16132" max="16384" width="9.08984375" style="214"/>
  </cols>
  <sheetData>
    <row r="1" spans="1:7" ht="44.4" customHeight="1" x14ac:dyDescent="0.3">
      <c r="A1" s="552" t="s">
        <v>604</v>
      </c>
      <c r="B1" s="552"/>
      <c r="C1" s="552"/>
      <c r="D1" s="552"/>
      <c r="E1" s="552"/>
      <c r="F1" s="552"/>
      <c r="G1" s="552"/>
    </row>
    <row r="2" spans="1:7" ht="13" x14ac:dyDescent="0.25">
      <c r="A2" s="215" t="s">
        <v>0</v>
      </c>
      <c r="B2" s="215"/>
      <c r="C2" s="215" t="s">
        <v>1</v>
      </c>
      <c r="D2" s="216" t="s">
        <v>2</v>
      </c>
      <c r="E2" s="217" t="s">
        <v>3</v>
      </c>
      <c r="F2" s="218" t="s">
        <v>4</v>
      </c>
      <c r="G2" s="298" t="s">
        <v>545</v>
      </c>
    </row>
    <row r="3" spans="1:7" ht="13" x14ac:dyDescent="0.25">
      <c r="A3" s="220" t="s">
        <v>576</v>
      </c>
      <c r="B3" s="220"/>
      <c r="C3" s="221"/>
      <c r="D3" s="222"/>
      <c r="E3" s="223"/>
      <c r="F3" s="224"/>
      <c r="G3" s="299"/>
    </row>
    <row r="4" spans="1:7" ht="13" x14ac:dyDescent="0.25">
      <c r="A4" s="244" t="s">
        <v>577</v>
      </c>
      <c r="B4" s="226"/>
      <c r="C4" s="245" t="s">
        <v>546</v>
      </c>
      <c r="D4" s="227"/>
      <c r="E4" s="228"/>
      <c r="F4" s="229"/>
      <c r="G4" s="227"/>
    </row>
    <row r="5" spans="1:7" ht="13" x14ac:dyDescent="0.3">
      <c r="A5" s="300"/>
      <c r="B5" s="231"/>
      <c r="C5" s="301"/>
      <c r="D5" s="230"/>
      <c r="E5" s="470"/>
      <c r="F5" s="471"/>
      <c r="G5" s="471"/>
    </row>
    <row r="6" spans="1:7" ht="13" x14ac:dyDescent="0.25">
      <c r="A6" s="231" t="s">
        <v>578</v>
      </c>
      <c r="B6" s="231"/>
      <c r="C6" s="302" t="s">
        <v>547</v>
      </c>
      <c r="D6" s="233"/>
      <c r="E6" s="472"/>
      <c r="F6" s="473"/>
      <c r="G6" s="474"/>
    </row>
    <row r="7" spans="1:7" x14ac:dyDescent="0.25">
      <c r="A7" s="231"/>
      <c r="B7" s="231"/>
      <c r="C7" s="247"/>
      <c r="D7" s="233"/>
      <c r="E7" s="472"/>
      <c r="F7" s="473"/>
      <c r="G7" s="474"/>
    </row>
    <row r="8" spans="1:7" ht="13" x14ac:dyDescent="0.25">
      <c r="A8" s="231"/>
      <c r="B8" s="231"/>
      <c r="C8" s="304" t="s">
        <v>548</v>
      </c>
      <c r="D8" s="230"/>
      <c r="E8" s="470"/>
      <c r="F8" s="471"/>
      <c r="G8" s="471"/>
    </row>
    <row r="9" spans="1:7" x14ac:dyDescent="0.25">
      <c r="A9" s="231"/>
      <c r="B9" s="231"/>
      <c r="C9" s="305" t="s">
        <v>549</v>
      </c>
      <c r="D9" s="230" t="s">
        <v>550</v>
      </c>
      <c r="E9" s="470">
        <v>1</v>
      </c>
      <c r="F9" s="475"/>
      <c r="G9" s="471">
        <f>E9*F9</f>
        <v>0</v>
      </c>
    </row>
    <row r="10" spans="1:7" x14ac:dyDescent="0.25">
      <c r="A10" s="231"/>
      <c r="B10" s="231"/>
      <c r="C10" s="306" t="s">
        <v>551</v>
      </c>
      <c r="D10" s="230" t="s">
        <v>550</v>
      </c>
      <c r="E10" s="470">
        <v>1</v>
      </c>
      <c r="F10" s="475"/>
      <c r="G10" s="471">
        <f t="shared" ref="G10:G19" si="0">F10*E10</f>
        <v>0</v>
      </c>
    </row>
    <row r="11" spans="1:7" x14ac:dyDescent="0.25">
      <c r="A11" s="231"/>
      <c r="B11" s="231"/>
      <c r="C11" s="305"/>
      <c r="D11" s="230"/>
      <c r="E11" s="470"/>
      <c r="F11" s="471"/>
      <c r="G11" s="471"/>
    </row>
    <row r="12" spans="1:7" ht="13" x14ac:dyDescent="0.25">
      <c r="A12" s="231"/>
      <c r="B12" s="231"/>
      <c r="C12" s="304" t="s">
        <v>552</v>
      </c>
      <c r="D12" s="230"/>
      <c r="E12" s="470"/>
      <c r="F12" s="471"/>
      <c r="G12" s="471"/>
    </row>
    <row r="13" spans="1:7" x14ac:dyDescent="0.25">
      <c r="A13" s="231"/>
      <c r="B13" s="231"/>
      <c r="C13" s="305" t="s">
        <v>549</v>
      </c>
      <c r="D13" s="230" t="s">
        <v>550</v>
      </c>
      <c r="E13" s="470">
        <v>1</v>
      </c>
      <c r="F13" s="475"/>
      <c r="G13" s="471">
        <f t="shared" ref="G13:G14" si="1">F13*E13</f>
        <v>0</v>
      </c>
    </row>
    <row r="14" spans="1:7" x14ac:dyDescent="0.25">
      <c r="A14" s="231"/>
      <c r="B14" s="231"/>
      <c r="C14" s="306" t="s">
        <v>551</v>
      </c>
      <c r="D14" s="230" t="s">
        <v>550</v>
      </c>
      <c r="E14" s="470">
        <v>1</v>
      </c>
      <c r="F14" s="475"/>
      <c r="G14" s="471">
        <f t="shared" si="1"/>
        <v>0</v>
      </c>
    </row>
    <row r="15" spans="1:7" x14ac:dyDescent="0.25">
      <c r="A15" s="231"/>
      <c r="B15" s="231"/>
      <c r="C15" s="305"/>
      <c r="D15" s="230"/>
      <c r="E15" s="470"/>
      <c r="F15" s="471"/>
      <c r="G15" s="471"/>
    </row>
    <row r="16" spans="1:7" ht="13" x14ac:dyDescent="0.3">
      <c r="A16" s="231"/>
      <c r="B16" s="231"/>
      <c r="C16" s="307" t="s">
        <v>553</v>
      </c>
      <c r="D16" s="230"/>
      <c r="E16" s="470"/>
      <c r="F16" s="471"/>
      <c r="G16" s="471"/>
    </row>
    <row r="17" spans="1:7" x14ac:dyDescent="0.25">
      <c r="A17" s="231"/>
      <c r="B17" s="231"/>
      <c r="C17" s="305" t="s">
        <v>549</v>
      </c>
      <c r="D17" s="230" t="s">
        <v>550</v>
      </c>
      <c r="E17" s="470">
        <v>1</v>
      </c>
      <c r="F17" s="475"/>
      <c r="G17" s="471">
        <f t="shared" si="0"/>
        <v>0</v>
      </c>
    </row>
    <row r="18" spans="1:7" x14ac:dyDescent="0.25">
      <c r="A18" s="308"/>
      <c r="B18" s="231"/>
      <c r="C18" s="306" t="s">
        <v>554</v>
      </c>
      <c r="D18" s="230" t="s">
        <v>550</v>
      </c>
      <c r="E18" s="470">
        <v>1</v>
      </c>
      <c r="F18" s="475"/>
      <c r="G18" s="471">
        <f t="shared" si="0"/>
        <v>0</v>
      </c>
    </row>
    <row r="19" spans="1:7" x14ac:dyDescent="0.25">
      <c r="A19" s="231"/>
      <c r="B19" s="231"/>
      <c r="C19" s="306" t="s">
        <v>555</v>
      </c>
      <c r="D19" s="230" t="s">
        <v>550</v>
      </c>
      <c r="E19" s="470">
        <v>1</v>
      </c>
      <c r="F19" s="475"/>
      <c r="G19" s="471">
        <f t="shared" si="0"/>
        <v>0</v>
      </c>
    </row>
    <row r="20" spans="1:7" x14ac:dyDescent="0.25">
      <c r="A20" s="231"/>
      <c r="B20" s="231"/>
      <c r="C20" s="231"/>
      <c r="D20" s="230"/>
      <c r="E20" s="470"/>
      <c r="F20" s="471"/>
      <c r="G20" s="471"/>
    </row>
    <row r="21" spans="1:7" ht="13" x14ac:dyDescent="0.3">
      <c r="A21" s="231"/>
      <c r="B21" s="231"/>
      <c r="C21" s="309" t="s">
        <v>556</v>
      </c>
      <c r="D21" s="230"/>
      <c r="E21" s="470"/>
      <c r="F21" s="471"/>
      <c r="G21" s="471"/>
    </row>
    <row r="22" spans="1:7" x14ac:dyDescent="0.25">
      <c r="A22" s="231"/>
      <c r="B22" s="231"/>
      <c r="C22" s="305" t="s">
        <v>549</v>
      </c>
      <c r="D22" s="230" t="s">
        <v>550</v>
      </c>
      <c r="E22" s="470">
        <v>1</v>
      </c>
      <c r="F22" s="475"/>
      <c r="G22" s="471">
        <f t="shared" ref="G22:G24" si="2">F22*E22</f>
        <v>0</v>
      </c>
    </row>
    <row r="23" spans="1:7" x14ac:dyDescent="0.25">
      <c r="A23" s="231"/>
      <c r="B23" s="231"/>
      <c r="C23" s="306" t="s">
        <v>554</v>
      </c>
      <c r="D23" s="230" t="s">
        <v>550</v>
      </c>
      <c r="E23" s="470">
        <v>1</v>
      </c>
      <c r="F23" s="475"/>
      <c r="G23" s="471">
        <f t="shared" si="2"/>
        <v>0</v>
      </c>
    </row>
    <row r="24" spans="1:7" x14ac:dyDescent="0.25">
      <c r="A24" s="231"/>
      <c r="B24" s="231"/>
      <c r="C24" s="306" t="s">
        <v>555</v>
      </c>
      <c r="D24" s="230" t="s">
        <v>550</v>
      </c>
      <c r="E24" s="470">
        <v>1</v>
      </c>
      <c r="F24" s="475"/>
      <c r="G24" s="471">
        <f t="shared" si="2"/>
        <v>0</v>
      </c>
    </row>
    <row r="25" spans="1:7" x14ac:dyDescent="0.25">
      <c r="A25" s="231"/>
      <c r="B25" s="231"/>
      <c r="C25" s="231"/>
      <c r="D25" s="230"/>
      <c r="E25" s="470"/>
      <c r="F25" s="471"/>
      <c r="G25" s="471"/>
    </row>
    <row r="26" spans="1:7" ht="13" x14ac:dyDescent="0.25">
      <c r="A26" s="231"/>
      <c r="B26" s="231"/>
      <c r="C26" s="310" t="s">
        <v>494</v>
      </c>
      <c r="D26" s="230"/>
      <c r="E26" s="470"/>
      <c r="F26" s="471"/>
      <c r="G26" s="471"/>
    </row>
    <row r="27" spans="1:7" x14ac:dyDescent="0.25">
      <c r="A27" s="231"/>
      <c r="B27" s="231"/>
      <c r="C27" s="231" t="s">
        <v>495</v>
      </c>
      <c r="D27" s="230" t="s">
        <v>331</v>
      </c>
      <c r="E27" s="470">
        <v>20</v>
      </c>
      <c r="F27" s="471"/>
      <c r="G27" s="471">
        <f t="shared" ref="G27" si="3">F27*E27</f>
        <v>0</v>
      </c>
    </row>
    <row r="28" spans="1:7" x14ac:dyDescent="0.25">
      <c r="A28" s="231"/>
      <c r="B28" s="231"/>
      <c r="C28" s="231"/>
      <c r="D28" s="230"/>
      <c r="E28" s="470"/>
      <c r="F28" s="471"/>
      <c r="G28" s="471"/>
    </row>
    <row r="29" spans="1:7" x14ac:dyDescent="0.25">
      <c r="A29" s="231"/>
      <c r="B29" s="231"/>
      <c r="C29" s="231"/>
      <c r="D29" s="230"/>
      <c r="E29" s="470"/>
      <c r="F29" s="476"/>
      <c r="G29" s="476"/>
    </row>
    <row r="30" spans="1:7" ht="13.5" thickBot="1" x14ac:dyDescent="0.35">
      <c r="A30" s="311" t="s">
        <v>498</v>
      </c>
      <c r="B30" s="312"/>
      <c r="C30" s="312"/>
      <c r="D30" s="313"/>
      <c r="E30" s="314"/>
      <c r="F30" s="315"/>
      <c r="G30" s="316">
        <f>BOQ!G503</f>
        <v>26788.449625000001</v>
      </c>
    </row>
    <row r="31" spans="1:7" x14ac:dyDescent="0.25">
      <c r="E31" s="249"/>
    </row>
    <row r="32" spans="1:7" x14ac:dyDescent="0.25">
      <c r="E32" s="249"/>
    </row>
    <row r="33" spans="1:5" x14ac:dyDescent="0.25">
      <c r="E33" s="249"/>
    </row>
    <row r="34" spans="1:5" x14ac:dyDescent="0.25">
      <c r="C34" s="317"/>
      <c r="E34" s="249"/>
    </row>
    <row r="35" spans="1:5" x14ac:dyDescent="0.25">
      <c r="E35" s="249"/>
    </row>
    <row r="36" spans="1:5" s="250" customFormat="1" x14ac:dyDescent="0.25">
      <c r="A36" s="214"/>
      <c r="B36" s="214"/>
      <c r="C36" s="214"/>
      <c r="D36" s="214"/>
      <c r="E36" s="249"/>
    </row>
    <row r="37" spans="1:5" s="250" customFormat="1" x14ac:dyDescent="0.25">
      <c r="A37" s="214"/>
      <c r="B37" s="214"/>
      <c r="C37" s="214"/>
      <c r="D37" s="214"/>
      <c r="E37" s="249"/>
    </row>
    <row r="38" spans="1:5" s="250" customFormat="1" x14ac:dyDescent="0.25">
      <c r="A38" s="214"/>
      <c r="B38" s="214"/>
      <c r="C38" s="214"/>
      <c r="D38" s="214"/>
      <c r="E38" s="249"/>
    </row>
    <row r="39" spans="1:5" s="250" customFormat="1" x14ac:dyDescent="0.25">
      <c r="A39" s="214"/>
      <c r="B39" s="214"/>
      <c r="C39" s="214"/>
      <c r="D39" s="214"/>
      <c r="E39" s="249"/>
    </row>
    <row r="40" spans="1:5" s="250" customFormat="1" x14ac:dyDescent="0.25">
      <c r="A40" s="214"/>
      <c r="B40" s="214"/>
      <c r="C40" s="214"/>
      <c r="D40" s="214"/>
      <c r="E40" s="249"/>
    </row>
    <row r="41" spans="1:5" s="250" customFormat="1" x14ac:dyDescent="0.25">
      <c r="A41" s="214"/>
      <c r="B41" s="214"/>
      <c r="C41" s="214"/>
      <c r="D41" s="214"/>
      <c r="E41" s="249"/>
    </row>
    <row r="164" spans="1:7" s="250" customFormat="1" x14ac:dyDescent="0.25">
      <c r="A164" s="214"/>
      <c r="B164" s="214"/>
      <c r="C164" s="214"/>
      <c r="D164" s="214"/>
      <c r="E164" s="251" t="s">
        <v>506</v>
      </c>
    </row>
    <row r="165" spans="1:7" s="250" customFormat="1" x14ac:dyDescent="0.25">
      <c r="A165" s="214"/>
      <c r="B165" s="214"/>
      <c r="C165" s="214"/>
      <c r="D165" s="214"/>
      <c r="E165" s="251" t="s">
        <v>506</v>
      </c>
    </row>
    <row r="167" spans="1:7" s="250" customFormat="1" x14ac:dyDescent="0.25">
      <c r="A167" s="252"/>
      <c r="B167" s="214"/>
      <c r="C167" s="214"/>
      <c r="D167" s="214"/>
      <c r="E167" s="253"/>
    </row>
    <row r="168" spans="1:7" s="250" customFormat="1" x14ac:dyDescent="0.25">
      <c r="A168" s="252"/>
      <c r="B168" s="254"/>
      <c r="C168" s="214"/>
      <c r="D168" s="214"/>
      <c r="E168" s="253"/>
    </row>
    <row r="169" spans="1:7" s="250" customFormat="1" x14ac:dyDescent="0.25">
      <c r="A169" s="252"/>
      <c r="B169" s="254"/>
      <c r="C169" s="214"/>
      <c r="D169" s="214"/>
      <c r="E169" s="253"/>
    </row>
    <row r="170" spans="1:7" s="253" customFormat="1" ht="91" x14ac:dyDescent="0.25">
      <c r="A170" s="252" t="s">
        <v>61</v>
      </c>
      <c r="B170" s="254"/>
      <c r="C170" s="214"/>
      <c r="D170" s="255" t="s">
        <v>62</v>
      </c>
      <c r="F170" s="250"/>
      <c r="G170" s="250"/>
    </row>
    <row r="171" spans="1:7" s="253" customFormat="1" ht="87.5" x14ac:dyDescent="0.25">
      <c r="A171" s="252"/>
      <c r="B171" s="214" t="s">
        <v>63</v>
      </c>
      <c r="C171" s="214"/>
      <c r="D171" s="256" t="s">
        <v>507</v>
      </c>
      <c r="F171" s="250"/>
      <c r="G171" s="250"/>
    </row>
    <row r="172" spans="1:7" s="253" customFormat="1" ht="25" x14ac:dyDescent="0.25">
      <c r="A172" s="252"/>
      <c r="B172" s="214"/>
      <c r="C172" s="214"/>
      <c r="D172" s="257" t="s">
        <v>508</v>
      </c>
      <c r="F172" s="250"/>
      <c r="G172" s="250"/>
    </row>
    <row r="173" spans="1:7" s="253" customFormat="1" ht="25" x14ac:dyDescent="0.25">
      <c r="A173" s="252"/>
      <c r="B173" s="214"/>
      <c r="C173" s="214"/>
      <c r="D173" s="257" t="s">
        <v>508</v>
      </c>
      <c r="F173" s="250"/>
      <c r="G173" s="250"/>
    </row>
    <row r="174" spans="1:7" s="253" customFormat="1" ht="65" x14ac:dyDescent="0.25">
      <c r="A174" s="252" t="s">
        <v>64</v>
      </c>
      <c r="B174" s="214"/>
      <c r="C174" s="214"/>
      <c r="D174" s="255" t="s">
        <v>65</v>
      </c>
      <c r="F174" s="250"/>
      <c r="G174" s="250"/>
    </row>
    <row r="175" spans="1:7" s="253" customFormat="1" ht="37.5" x14ac:dyDescent="0.25">
      <c r="A175" s="252"/>
      <c r="B175" s="214" t="s">
        <v>66</v>
      </c>
      <c r="C175" s="214"/>
      <c r="D175" s="256" t="s">
        <v>509</v>
      </c>
      <c r="F175" s="250"/>
      <c r="G175" s="250"/>
    </row>
    <row r="176" spans="1:7" s="253" customFormat="1" ht="37.5" x14ac:dyDescent="0.25">
      <c r="A176" s="252"/>
      <c r="B176" s="254" t="s">
        <v>67</v>
      </c>
      <c r="C176" s="214"/>
      <c r="D176" s="256" t="s">
        <v>510</v>
      </c>
      <c r="F176" s="250"/>
      <c r="G176" s="250"/>
    </row>
    <row r="177" spans="1:7" s="253" customFormat="1" ht="50" x14ac:dyDescent="0.25">
      <c r="A177" s="252"/>
      <c r="B177" s="254" t="s">
        <v>511</v>
      </c>
      <c r="C177" s="214"/>
      <c r="D177" s="256" t="s">
        <v>512</v>
      </c>
      <c r="F177" s="250"/>
      <c r="G177" s="250"/>
    </row>
    <row r="178" spans="1:7" s="253" customFormat="1" ht="94.5" x14ac:dyDescent="0.25">
      <c r="A178" s="252" t="s">
        <v>68</v>
      </c>
      <c r="B178" s="254"/>
      <c r="C178" s="214"/>
      <c r="D178" s="258" t="s">
        <v>513</v>
      </c>
      <c r="F178" s="250"/>
      <c r="G178" s="250"/>
    </row>
    <row r="179" spans="1:7" s="253" customFormat="1" x14ac:dyDescent="0.25">
      <c r="A179" s="252"/>
      <c r="B179" s="254" t="s">
        <v>514</v>
      </c>
      <c r="C179" s="214"/>
      <c r="D179" s="214"/>
      <c r="F179" s="250"/>
      <c r="G179" s="250"/>
    </row>
    <row r="180" spans="1:7" s="253" customFormat="1" x14ac:dyDescent="0.25">
      <c r="A180" s="252"/>
      <c r="B180" s="254"/>
      <c r="C180" s="214"/>
      <c r="D180" s="214"/>
      <c r="F180" s="250"/>
      <c r="G180" s="250"/>
    </row>
    <row r="181" spans="1:7" s="253" customFormat="1" x14ac:dyDescent="0.25">
      <c r="A181" s="252"/>
      <c r="B181" s="254"/>
      <c r="C181" s="214"/>
      <c r="D181" s="214"/>
      <c r="F181" s="250"/>
      <c r="G181" s="250"/>
    </row>
    <row r="182" spans="1:7" s="253" customFormat="1" x14ac:dyDescent="0.25">
      <c r="A182" s="252"/>
      <c r="B182" s="254"/>
      <c r="C182" s="214"/>
      <c r="D182" s="214"/>
      <c r="F182" s="250"/>
      <c r="G182" s="250"/>
    </row>
    <row r="183" spans="1:7" s="253" customFormat="1" x14ac:dyDescent="0.25">
      <c r="A183" s="252"/>
      <c r="B183" s="254"/>
      <c r="C183" s="214"/>
      <c r="D183" s="214"/>
      <c r="F183" s="250"/>
      <c r="G183" s="250"/>
    </row>
    <row r="184" spans="1:7" s="253" customFormat="1" x14ac:dyDescent="0.25">
      <c r="A184" s="214"/>
      <c r="B184" s="214" t="s">
        <v>515</v>
      </c>
      <c r="C184" s="214"/>
      <c r="D184" s="214"/>
      <c r="F184" s="250"/>
      <c r="G184" s="250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59013230B5A4D82F2BE4E8A4238BC" ma:contentTypeVersion="14" ma:contentTypeDescription="Create a new document." ma:contentTypeScope="" ma:versionID="2d5148584715b8e1e91ca051e1cf8b0b">
  <xsd:schema xmlns:xsd="http://www.w3.org/2001/XMLSchema" xmlns:xs="http://www.w3.org/2001/XMLSchema" xmlns:p="http://schemas.microsoft.com/office/2006/metadata/properties" xmlns:ns3="1f2df6cf-425c-43e8-babd-fbe711d7dd2d" xmlns:ns4="7b7f29f7-d084-4f67-8959-b72bf051df16" targetNamespace="http://schemas.microsoft.com/office/2006/metadata/properties" ma:root="true" ma:fieldsID="80bd6b3b7884661aedddc8254c321477" ns3:_="" ns4:_="">
    <xsd:import namespace="1f2df6cf-425c-43e8-babd-fbe711d7dd2d"/>
    <xsd:import namespace="7b7f29f7-d084-4f67-8959-b72bf051df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df6cf-425c-43e8-babd-fbe711d7d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f29f7-d084-4f67-8959-b72bf051d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47622E-71B1-44E0-B95D-B5D7601AC8DB}">
  <ds:schemaRefs>
    <ds:schemaRef ds:uri="http://www.w3.org/XML/1998/namespace"/>
    <ds:schemaRef ds:uri="http://purl.org/dc/dcmitype/"/>
    <ds:schemaRef ds:uri="http://purl.org/dc/terms/"/>
    <ds:schemaRef ds:uri="7b7f29f7-d084-4f67-8959-b72bf051df1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2df6cf-425c-43e8-babd-fbe711d7dd2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839804-CECB-48A0-A6B7-0B42B9EA74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00A65-9611-43F0-8F51-36991E871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df6cf-425c-43e8-babd-fbe711d7dd2d"/>
    <ds:schemaRef ds:uri="7b7f29f7-d084-4f67-8959-b72bf051d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BOQ</vt:lpstr>
      <vt:lpstr>Road Assessment</vt:lpstr>
      <vt:lpstr>Part E</vt:lpstr>
      <vt:lpstr>Part F</vt:lpstr>
      <vt:lpstr>Part G (Not to be priced)</vt:lpstr>
      <vt:lpstr>BOQ!Print_Area</vt:lpstr>
      <vt:lpstr>'Part E'!Print_Area</vt:lpstr>
      <vt:lpstr>'Part F'!Print_Area</vt:lpstr>
      <vt:lpstr>'Part G (Not to be priced)'!Print_Area</vt:lpstr>
      <vt:lpstr>'Road Assessment'!Print_Area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Thandeka ZUNGU</dc:creator>
  <cp:lastModifiedBy>Shakila Maharaj</cp:lastModifiedBy>
  <cp:lastPrinted>2024-03-06T16:07:03Z</cp:lastPrinted>
  <dcterms:created xsi:type="dcterms:W3CDTF">2022-07-07T10:36:42Z</dcterms:created>
  <dcterms:modified xsi:type="dcterms:W3CDTF">2024-04-08T18:06:42Z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0x0101007A159013230B5A4D82F2BE4E8A4238BC</vt:lpwstr>
  </property>
</Properties>
</file>